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tabRatio="570" firstSheet="3" activeTab="6"/>
    <workbookView xWindow="0" yWindow="0" windowWidth="15360" windowHeight="8544" firstSheet="3" activeTab="3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Weir-2017'!$A$1:$AB$29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J38" i="4" l="1"/>
  <c r="I38" i="4"/>
  <c r="H38" i="4"/>
  <c r="G38" i="4"/>
  <c r="K38" i="4" l="1"/>
  <c r="Q18" i="3" l="1"/>
  <c r="R18" i="3"/>
  <c r="S18" i="3"/>
  <c r="P18" i="3"/>
  <c r="AF15" i="8"/>
  <c r="S38" i="4" l="1"/>
  <c r="R38" i="4"/>
  <c r="L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18" i="3" l="1"/>
  <c r="G18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18" i="3"/>
  <c r="Y18" i="3"/>
  <c r="Z18" i="3"/>
  <c r="W18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T6" i="3"/>
  <c r="U6" i="3"/>
  <c r="T7" i="3"/>
  <c r="U7" i="3"/>
  <c r="T8" i="3"/>
  <c r="U8" i="3"/>
  <c r="T9" i="3"/>
  <c r="U9" i="3"/>
  <c r="T10" i="3"/>
  <c r="U10" i="3"/>
  <c r="T11" i="3"/>
  <c r="U11" i="3"/>
  <c r="T16" i="3"/>
  <c r="U16" i="3"/>
  <c r="T17" i="3"/>
  <c r="U17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U18" i="3" l="1"/>
  <c r="T18" i="3"/>
  <c r="AA18" i="3"/>
  <c r="AB18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18" i="3" l="1"/>
  <c r="I18" i="3"/>
  <c r="K18" i="3"/>
  <c r="M18" i="3" l="1"/>
  <c r="N18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<sst xmlns="http://schemas.openxmlformats.org/spreadsheetml/2006/main" count="519" uniqueCount="114">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</sst>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4" fillId="4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  <sheetView workbookViewId="1"/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  <sheetView workbookViewId="1"/>
  </sheetViews>
  <sheetFormatPr defaultRowHeight="13.2" x14ac:dyDescent="0.25"/>
  <cols>
    <col min="1" max="1" width="6" style="135" customWidth="1"/>
    <col min="2" max="2" width="2.109375" style="153" customWidth="1"/>
    <col min="3" max="3" width="6.88671875" style="153" customWidth="1"/>
    <col min="4" max="4" width="2.5546875" style="153" customWidth="1"/>
    <col min="5" max="5" width="7" style="153" customWidth="1"/>
    <col min="6" max="6" width="2.5546875" style="153" customWidth="1"/>
    <col min="7" max="7" width="5.88671875" style="153" customWidth="1"/>
    <col min="8" max="8" width="2.5546875" style="153" customWidth="1"/>
    <col min="9" max="9" width="6.6640625" style="153" customWidth="1"/>
    <col min="10" max="10" width="6" style="153" customWidth="1"/>
    <col min="11" max="11" width="6.6640625" style="153" customWidth="1"/>
    <col min="12" max="12" width="5.5546875" style="153" customWidth="1"/>
    <col min="13" max="13" width="6.6640625" style="153" customWidth="1"/>
    <col min="14" max="14" width="5.5546875" style="153" customWidth="1"/>
    <col min="15" max="15" width="2.5546875" style="153" customWidth="1"/>
    <col min="16" max="16" width="6.6640625" style="153" customWidth="1"/>
    <col min="17" max="17" width="5.6640625" style="153" customWidth="1"/>
    <col min="18" max="18" width="6.6640625" style="153" customWidth="1"/>
    <col min="19" max="19" width="6" style="153" customWidth="1"/>
    <col min="20" max="20" width="6.6640625" style="153" customWidth="1"/>
    <col min="21" max="21" width="6.109375" style="153" customWidth="1"/>
    <col min="22" max="22" width="2.6640625" style="153" customWidth="1"/>
    <col min="23" max="23" width="6.6640625" style="153" customWidth="1"/>
    <col min="24" max="24" width="5.6640625" style="153" customWidth="1"/>
    <col min="25" max="25" width="6.6640625" style="153" customWidth="1"/>
    <col min="26" max="26" width="5.5546875" style="153" customWidth="1"/>
    <col min="27" max="27" width="6.6640625" style="153" customWidth="1"/>
    <col min="28" max="28" width="5.5546875" style="153" customWidth="1"/>
    <col min="29" max="29" width="2.33203125" style="153" customWidth="1"/>
    <col min="30" max="30" width="6.5546875" style="153" customWidth="1"/>
    <col min="31" max="31" width="8.109375" style="153" customWidth="1"/>
    <col min="32" max="32" width="7.44140625" style="153" customWidth="1"/>
    <col min="33" max="16384" width="8.88671875" style="153"/>
  </cols>
  <sheetData>
    <row r="1" spans="1:32" s="135" customFormat="1" ht="15.6" x14ac:dyDescent="0.25">
      <c r="A1" s="135" t="s">
        <v>109</v>
      </c>
    </row>
    <row r="2" spans="1:32" s="135" customFormat="1" x14ac:dyDescent="0.25">
      <c r="A2" s="135" t="s">
        <v>63</v>
      </c>
      <c r="I2" s="136" t="s">
        <v>23</v>
      </c>
      <c r="J2" s="136"/>
      <c r="K2" s="136"/>
      <c r="L2" s="136"/>
      <c r="M2" s="136"/>
      <c r="N2" s="136"/>
      <c r="O2" s="137"/>
      <c r="P2" s="136" t="s">
        <v>24</v>
      </c>
      <c r="Q2" s="136"/>
      <c r="R2" s="136"/>
      <c r="S2" s="136"/>
      <c r="T2" s="136"/>
      <c r="U2" s="136"/>
      <c r="V2" s="138"/>
      <c r="W2" s="136" t="s">
        <v>25</v>
      </c>
      <c r="X2" s="136"/>
      <c r="Y2" s="136"/>
      <c r="Z2" s="136"/>
      <c r="AA2" s="136"/>
      <c r="AB2" s="136"/>
      <c r="AC2" s="138"/>
      <c r="AD2" s="176" t="s">
        <v>32</v>
      </c>
      <c r="AE2" s="176"/>
      <c r="AF2" s="176"/>
    </row>
    <row r="3" spans="1:32" s="135" customFormat="1" ht="15.6" x14ac:dyDescent="0.25">
      <c r="A3" s="135" t="s">
        <v>26</v>
      </c>
      <c r="G3" s="139" t="s">
        <v>27</v>
      </c>
      <c r="I3" s="140" t="s">
        <v>28</v>
      </c>
      <c r="J3" s="140"/>
      <c r="K3" s="140" t="s">
        <v>29</v>
      </c>
      <c r="L3" s="140"/>
      <c r="M3" s="140" t="s">
        <v>30</v>
      </c>
      <c r="N3" s="140"/>
      <c r="O3" s="138"/>
      <c r="P3" s="140" t="s">
        <v>28</v>
      </c>
      <c r="Q3" s="140"/>
      <c r="R3" s="140" t="s">
        <v>29</v>
      </c>
      <c r="S3" s="140"/>
      <c r="T3" s="140" t="s">
        <v>30</v>
      </c>
      <c r="U3" s="140"/>
      <c r="V3" s="138"/>
      <c r="W3" s="140" t="s">
        <v>31</v>
      </c>
      <c r="X3" s="140"/>
      <c r="Y3" s="140" t="s">
        <v>29</v>
      </c>
      <c r="Z3" s="140"/>
      <c r="AA3" s="140" t="s">
        <v>30</v>
      </c>
      <c r="AB3" s="140"/>
      <c r="AC3" s="138"/>
      <c r="AD3" s="177"/>
      <c r="AE3" s="177"/>
      <c r="AF3" s="177"/>
    </row>
    <row r="4" spans="1:32" s="135" customFormat="1" ht="15.6" x14ac:dyDescent="0.25">
      <c r="A4" s="141" t="s">
        <v>33</v>
      </c>
      <c r="B4" s="141"/>
      <c r="C4" s="136" t="s">
        <v>34</v>
      </c>
      <c r="D4" s="136"/>
      <c r="E4" s="136"/>
      <c r="F4" s="141"/>
      <c r="G4" s="142" t="s">
        <v>35</v>
      </c>
      <c r="H4" s="142"/>
      <c r="I4" s="142" t="s">
        <v>36</v>
      </c>
      <c r="J4" s="142" t="s">
        <v>37</v>
      </c>
      <c r="K4" s="142" t="s">
        <v>36</v>
      </c>
      <c r="L4" s="142" t="s">
        <v>37</v>
      </c>
      <c r="M4" s="142" t="s">
        <v>36</v>
      </c>
      <c r="N4" s="142" t="s">
        <v>37</v>
      </c>
      <c r="O4" s="143"/>
      <c r="P4" s="142" t="s">
        <v>36</v>
      </c>
      <c r="Q4" s="142" t="s">
        <v>38</v>
      </c>
      <c r="R4" s="142" t="s">
        <v>36</v>
      </c>
      <c r="S4" s="142" t="s">
        <v>38</v>
      </c>
      <c r="T4" s="142" t="s">
        <v>36</v>
      </c>
      <c r="U4" s="142" t="s">
        <v>38</v>
      </c>
      <c r="V4" s="143"/>
      <c r="W4" s="142" t="s">
        <v>36</v>
      </c>
      <c r="X4" s="142" t="s">
        <v>37</v>
      </c>
      <c r="Y4" s="142" t="s">
        <v>36</v>
      </c>
      <c r="Z4" s="142" t="s">
        <v>37</v>
      </c>
      <c r="AA4" s="142" t="s">
        <v>36</v>
      </c>
      <c r="AB4" s="142" t="s">
        <v>37</v>
      </c>
      <c r="AC4" s="143"/>
      <c r="AD4" s="142" t="s">
        <v>39</v>
      </c>
      <c r="AE4" s="144" t="s">
        <v>40</v>
      </c>
      <c r="AF4" s="145" t="s">
        <v>36</v>
      </c>
    </row>
    <row r="5" spans="1:32" s="135" customFormat="1" x14ac:dyDescent="0.25">
      <c r="A5" s="139">
        <v>30</v>
      </c>
      <c r="B5" s="146"/>
      <c r="C5" s="147">
        <v>42939</v>
      </c>
      <c r="D5" s="148" t="s">
        <v>41</v>
      </c>
      <c r="E5" s="147">
        <f>C5+6</f>
        <v>42945</v>
      </c>
      <c r="F5" s="146"/>
      <c r="G5" s="149">
        <v>4</v>
      </c>
      <c r="H5" s="149"/>
      <c r="I5" s="149">
        <v>1</v>
      </c>
      <c r="J5" s="149">
        <v>0</v>
      </c>
      <c r="K5" s="149">
        <v>8</v>
      </c>
      <c r="L5" s="149">
        <v>1</v>
      </c>
      <c r="M5" s="149">
        <f t="shared" ref="M5:N12" si="0">K5+I5</f>
        <v>9</v>
      </c>
      <c r="N5" s="149">
        <f t="shared" si="0"/>
        <v>1</v>
      </c>
      <c r="O5" s="150"/>
      <c r="P5" s="149">
        <v>0</v>
      </c>
      <c r="Q5" s="149">
        <v>0</v>
      </c>
      <c r="R5" s="149">
        <v>0</v>
      </c>
      <c r="S5" s="149">
        <v>0</v>
      </c>
      <c r="T5" s="149">
        <f t="shared" ref="T5:U15" si="1">P5+R5</f>
        <v>0</v>
      </c>
      <c r="U5" s="149">
        <f t="shared" si="1"/>
        <v>0</v>
      </c>
      <c r="V5" s="150"/>
      <c r="W5" s="149">
        <v>0</v>
      </c>
      <c r="X5" s="149">
        <v>0</v>
      </c>
      <c r="Y5" s="149">
        <v>6</v>
      </c>
      <c r="Z5" s="149">
        <v>3</v>
      </c>
      <c r="AA5" s="149">
        <f t="shared" ref="AA5:AB15" si="2">Y5+W5</f>
        <v>6</v>
      </c>
      <c r="AB5" s="149">
        <f t="shared" si="2"/>
        <v>3</v>
      </c>
      <c r="AC5" s="150"/>
      <c r="AD5" s="149">
        <v>1</v>
      </c>
      <c r="AE5" s="151">
        <v>1</v>
      </c>
      <c r="AF5" s="151">
        <f t="shared" ref="AF5:AF15" si="3">SUM(AD5:AE5)</f>
        <v>2</v>
      </c>
    </row>
    <row r="6" spans="1:32" x14ac:dyDescent="0.25">
      <c r="A6" s="139">
        <v>31</v>
      </c>
      <c r="B6" s="152"/>
      <c r="C6" s="147">
        <f t="shared" ref="C6:C11" si="4">C5+7</f>
        <v>42946</v>
      </c>
      <c r="D6" s="148" t="s">
        <v>41</v>
      </c>
      <c r="E6" s="147">
        <f t="shared" ref="E6:E11" si="5">E5+7</f>
        <v>42952</v>
      </c>
      <c r="F6" s="152"/>
      <c r="G6" s="149">
        <v>5</v>
      </c>
      <c r="H6" s="149"/>
      <c r="I6" s="149">
        <v>7</v>
      </c>
      <c r="J6" s="149">
        <v>3</v>
      </c>
      <c r="K6" s="149">
        <v>27</v>
      </c>
      <c r="L6" s="149">
        <v>4</v>
      </c>
      <c r="M6" s="149">
        <f t="shared" si="0"/>
        <v>34</v>
      </c>
      <c r="N6" s="149">
        <f t="shared" si="0"/>
        <v>7</v>
      </c>
      <c r="O6" s="150"/>
      <c r="P6" s="149">
        <v>0</v>
      </c>
      <c r="Q6" s="149">
        <v>0</v>
      </c>
      <c r="R6" s="149">
        <v>0</v>
      </c>
      <c r="S6" s="149">
        <v>0</v>
      </c>
      <c r="T6" s="149">
        <f t="shared" si="1"/>
        <v>0</v>
      </c>
      <c r="U6" s="149">
        <f t="shared" si="1"/>
        <v>0</v>
      </c>
      <c r="V6" s="150"/>
      <c r="W6" s="149">
        <v>1</v>
      </c>
      <c r="X6" s="149">
        <v>0</v>
      </c>
      <c r="Y6" s="149">
        <v>6</v>
      </c>
      <c r="Z6" s="149">
        <v>2</v>
      </c>
      <c r="AA6" s="149">
        <f t="shared" si="2"/>
        <v>7</v>
      </c>
      <c r="AB6" s="149">
        <f t="shared" si="2"/>
        <v>2</v>
      </c>
      <c r="AC6" s="150"/>
      <c r="AD6" s="149">
        <v>0</v>
      </c>
      <c r="AE6" s="149">
        <v>2</v>
      </c>
      <c r="AF6" s="151">
        <f t="shared" si="3"/>
        <v>2</v>
      </c>
    </row>
    <row r="7" spans="1:32" x14ac:dyDescent="0.25">
      <c r="A7" s="139">
        <v>32</v>
      </c>
      <c r="B7" s="152"/>
      <c r="C7" s="147">
        <f t="shared" si="4"/>
        <v>42953</v>
      </c>
      <c r="D7" s="148" t="s">
        <v>41</v>
      </c>
      <c r="E7" s="147">
        <f t="shared" si="5"/>
        <v>42959</v>
      </c>
      <c r="F7" s="152"/>
      <c r="G7" s="149">
        <v>5</v>
      </c>
      <c r="H7" s="149"/>
      <c r="I7" s="149">
        <v>0</v>
      </c>
      <c r="J7" s="149">
        <v>0</v>
      </c>
      <c r="K7" s="149">
        <v>13</v>
      </c>
      <c r="L7" s="149">
        <v>3</v>
      </c>
      <c r="M7" s="149">
        <f t="shared" si="0"/>
        <v>13</v>
      </c>
      <c r="N7" s="149">
        <f t="shared" si="0"/>
        <v>3</v>
      </c>
      <c r="O7" s="150"/>
      <c r="P7" s="149">
        <v>0</v>
      </c>
      <c r="Q7" s="149">
        <v>0</v>
      </c>
      <c r="R7" s="149">
        <v>0</v>
      </c>
      <c r="S7" s="149">
        <v>0</v>
      </c>
      <c r="T7" s="149">
        <f t="shared" si="1"/>
        <v>0</v>
      </c>
      <c r="U7" s="149">
        <f t="shared" si="1"/>
        <v>0</v>
      </c>
      <c r="V7" s="150"/>
      <c r="W7" s="149">
        <v>0</v>
      </c>
      <c r="X7" s="149">
        <v>0</v>
      </c>
      <c r="Y7" s="149">
        <v>2</v>
      </c>
      <c r="Z7" s="149">
        <v>1</v>
      </c>
      <c r="AA7" s="149">
        <f t="shared" si="2"/>
        <v>2</v>
      </c>
      <c r="AB7" s="149">
        <f t="shared" si="2"/>
        <v>1</v>
      </c>
      <c r="AC7" s="150"/>
      <c r="AD7" s="149">
        <v>0</v>
      </c>
      <c r="AE7" s="149">
        <v>0</v>
      </c>
      <c r="AF7" s="151">
        <f t="shared" si="3"/>
        <v>0</v>
      </c>
    </row>
    <row r="8" spans="1:32" x14ac:dyDescent="0.25">
      <c r="A8" s="139">
        <v>33</v>
      </c>
      <c r="B8" s="152"/>
      <c r="C8" s="147">
        <f t="shared" si="4"/>
        <v>42960</v>
      </c>
      <c r="D8" s="148" t="s">
        <v>41</v>
      </c>
      <c r="E8" s="147">
        <f t="shared" si="5"/>
        <v>42966</v>
      </c>
      <c r="F8" s="152"/>
      <c r="G8" s="149">
        <v>5</v>
      </c>
      <c r="H8" s="149"/>
      <c r="I8" s="149">
        <v>10</v>
      </c>
      <c r="J8" s="149">
        <v>1</v>
      </c>
      <c r="K8" s="149">
        <v>17</v>
      </c>
      <c r="L8" s="149">
        <v>2</v>
      </c>
      <c r="M8" s="149">
        <f t="shared" si="0"/>
        <v>27</v>
      </c>
      <c r="N8" s="149">
        <f t="shared" si="0"/>
        <v>3</v>
      </c>
      <c r="O8" s="150"/>
      <c r="P8" s="149">
        <v>0</v>
      </c>
      <c r="Q8" s="149">
        <v>0</v>
      </c>
      <c r="R8" s="149">
        <v>0</v>
      </c>
      <c r="S8" s="149">
        <v>0</v>
      </c>
      <c r="T8" s="149">
        <f t="shared" si="1"/>
        <v>0</v>
      </c>
      <c r="U8" s="149">
        <f t="shared" si="1"/>
        <v>0</v>
      </c>
      <c r="V8" s="150"/>
      <c r="W8" s="149">
        <v>0</v>
      </c>
      <c r="X8" s="149">
        <v>0</v>
      </c>
      <c r="Y8" s="149">
        <v>5</v>
      </c>
      <c r="Z8" s="149">
        <v>2</v>
      </c>
      <c r="AA8" s="149">
        <f t="shared" si="2"/>
        <v>5</v>
      </c>
      <c r="AB8" s="149">
        <f t="shared" si="2"/>
        <v>2</v>
      </c>
      <c r="AC8" s="150"/>
      <c r="AD8" s="149">
        <v>1</v>
      </c>
      <c r="AE8" s="149">
        <v>4</v>
      </c>
      <c r="AF8" s="151">
        <f t="shared" si="3"/>
        <v>5</v>
      </c>
    </row>
    <row r="9" spans="1:32" x14ac:dyDescent="0.25">
      <c r="A9" s="139">
        <v>34</v>
      </c>
      <c r="B9" s="152"/>
      <c r="C9" s="147">
        <f t="shared" si="4"/>
        <v>42967</v>
      </c>
      <c r="D9" s="148" t="s">
        <v>41</v>
      </c>
      <c r="E9" s="147">
        <f t="shared" si="5"/>
        <v>42973</v>
      </c>
      <c r="F9" s="152"/>
      <c r="G9" s="149">
        <v>1</v>
      </c>
      <c r="H9" s="149"/>
      <c r="I9" s="149">
        <v>1</v>
      </c>
      <c r="J9" s="149">
        <v>0</v>
      </c>
      <c r="K9" s="149">
        <v>6</v>
      </c>
      <c r="L9" s="149">
        <v>1</v>
      </c>
      <c r="M9" s="149">
        <f t="shared" si="0"/>
        <v>7</v>
      </c>
      <c r="N9" s="149">
        <f t="shared" si="0"/>
        <v>1</v>
      </c>
      <c r="O9" s="150"/>
      <c r="P9" s="149">
        <v>0</v>
      </c>
      <c r="Q9" s="149">
        <v>0</v>
      </c>
      <c r="R9" s="149">
        <v>0</v>
      </c>
      <c r="S9" s="149">
        <v>0</v>
      </c>
      <c r="T9" s="149">
        <f t="shared" si="1"/>
        <v>0</v>
      </c>
      <c r="U9" s="149">
        <f t="shared" si="1"/>
        <v>0</v>
      </c>
      <c r="V9" s="150"/>
      <c r="W9" s="149">
        <v>0</v>
      </c>
      <c r="X9" s="149">
        <v>0</v>
      </c>
      <c r="Y9" s="149">
        <v>3</v>
      </c>
      <c r="Z9" s="149">
        <v>1</v>
      </c>
      <c r="AA9" s="149">
        <f t="shared" si="2"/>
        <v>3</v>
      </c>
      <c r="AB9" s="149">
        <f t="shared" si="2"/>
        <v>1</v>
      </c>
      <c r="AC9" s="150"/>
      <c r="AD9" s="149">
        <v>0</v>
      </c>
      <c r="AE9" s="149">
        <v>0</v>
      </c>
      <c r="AF9" s="151">
        <f t="shared" si="3"/>
        <v>0</v>
      </c>
    </row>
    <row r="10" spans="1:32" x14ac:dyDescent="0.25">
      <c r="A10" s="139">
        <v>35</v>
      </c>
      <c r="B10" s="152"/>
      <c r="C10" s="147">
        <f t="shared" si="4"/>
        <v>42974</v>
      </c>
      <c r="D10" s="148" t="s">
        <v>41</v>
      </c>
      <c r="E10" s="147">
        <f t="shared" si="5"/>
        <v>42980</v>
      </c>
      <c r="F10" s="152"/>
      <c r="G10" s="149">
        <v>4</v>
      </c>
      <c r="H10" s="149"/>
      <c r="I10" s="149">
        <v>11</v>
      </c>
      <c r="J10" s="149">
        <v>1</v>
      </c>
      <c r="K10" s="149">
        <v>19</v>
      </c>
      <c r="L10" s="149">
        <v>2</v>
      </c>
      <c r="M10" s="149">
        <f t="shared" si="0"/>
        <v>30</v>
      </c>
      <c r="N10" s="149">
        <f t="shared" si="0"/>
        <v>3</v>
      </c>
      <c r="O10" s="150"/>
      <c r="P10" s="149">
        <v>0</v>
      </c>
      <c r="Q10" s="149">
        <v>0</v>
      </c>
      <c r="R10" s="149">
        <v>0</v>
      </c>
      <c r="S10" s="149">
        <v>0</v>
      </c>
      <c r="T10" s="149">
        <f t="shared" si="1"/>
        <v>0</v>
      </c>
      <c r="U10" s="149">
        <f t="shared" si="1"/>
        <v>0</v>
      </c>
      <c r="V10" s="150"/>
      <c r="W10" s="149">
        <v>0</v>
      </c>
      <c r="X10" s="149">
        <v>0</v>
      </c>
      <c r="Y10" s="149">
        <v>11</v>
      </c>
      <c r="Z10" s="149">
        <v>5</v>
      </c>
      <c r="AA10" s="149">
        <f t="shared" si="2"/>
        <v>11</v>
      </c>
      <c r="AB10" s="149">
        <f t="shared" si="2"/>
        <v>5</v>
      </c>
      <c r="AC10" s="150"/>
      <c r="AD10" s="149">
        <v>0</v>
      </c>
      <c r="AE10" s="149">
        <v>0</v>
      </c>
      <c r="AF10" s="151">
        <f t="shared" si="3"/>
        <v>0</v>
      </c>
    </row>
    <row r="11" spans="1:32" x14ac:dyDescent="0.25">
      <c r="A11" s="139">
        <v>36</v>
      </c>
      <c r="B11" s="152"/>
      <c r="C11" s="147">
        <f t="shared" si="4"/>
        <v>42981</v>
      </c>
      <c r="D11" s="148" t="s">
        <v>41</v>
      </c>
      <c r="E11" s="147">
        <f t="shared" si="5"/>
        <v>42987</v>
      </c>
      <c r="F11" s="152"/>
      <c r="G11" s="149">
        <v>4</v>
      </c>
      <c r="H11" s="149"/>
      <c r="I11" s="149">
        <v>2</v>
      </c>
      <c r="J11" s="149">
        <v>0</v>
      </c>
      <c r="K11" s="149">
        <v>3</v>
      </c>
      <c r="L11" s="149">
        <v>2</v>
      </c>
      <c r="M11" s="149">
        <f t="shared" si="0"/>
        <v>5</v>
      </c>
      <c r="N11" s="149">
        <f t="shared" si="0"/>
        <v>2</v>
      </c>
      <c r="O11" s="150"/>
      <c r="P11" s="149">
        <v>0</v>
      </c>
      <c r="Q11" s="149">
        <v>0</v>
      </c>
      <c r="R11" s="149">
        <v>0</v>
      </c>
      <c r="S11" s="149">
        <v>0</v>
      </c>
      <c r="T11" s="149">
        <f t="shared" si="1"/>
        <v>0</v>
      </c>
      <c r="U11" s="149">
        <f t="shared" si="1"/>
        <v>0</v>
      </c>
      <c r="V11" s="150"/>
      <c r="W11" s="149">
        <v>0</v>
      </c>
      <c r="X11" s="149">
        <v>0</v>
      </c>
      <c r="Y11" s="149">
        <v>3</v>
      </c>
      <c r="Z11" s="149">
        <v>1</v>
      </c>
      <c r="AA11" s="149">
        <f t="shared" si="2"/>
        <v>3</v>
      </c>
      <c r="AB11" s="149">
        <f t="shared" si="2"/>
        <v>1</v>
      </c>
      <c r="AC11" s="150"/>
      <c r="AD11" s="149">
        <v>0</v>
      </c>
      <c r="AE11" s="149">
        <v>0</v>
      </c>
      <c r="AF11" s="151">
        <f t="shared" si="3"/>
        <v>0</v>
      </c>
    </row>
    <row r="12" spans="1:32" x14ac:dyDescent="0.25">
      <c r="A12" s="139">
        <v>37</v>
      </c>
      <c r="B12" s="152"/>
      <c r="C12" s="147">
        <f>C11+7</f>
        <v>42988</v>
      </c>
      <c r="D12" s="148" t="s">
        <v>41</v>
      </c>
      <c r="E12" s="147">
        <f>E11+7</f>
        <v>42994</v>
      </c>
      <c r="F12" s="152"/>
      <c r="G12" s="149">
        <v>5</v>
      </c>
      <c r="H12" s="149"/>
      <c r="I12" s="149">
        <v>4</v>
      </c>
      <c r="J12" s="149">
        <v>1</v>
      </c>
      <c r="K12" s="149">
        <v>10</v>
      </c>
      <c r="L12" s="149">
        <v>1</v>
      </c>
      <c r="M12" s="149">
        <f t="shared" si="0"/>
        <v>14</v>
      </c>
      <c r="N12" s="149">
        <f t="shared" si="0"/>
        <v>2</v>
      </c>
      <c r="O12" s="150"/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f t="shared" si="1"/>
        <v>0</v>
      </c>
      <c r="V12" s="150"/>
      <c r="W12" s="149">
        <v>1</v>
      </c>
      <c r="X12" s="149">
        <v>0</v>
      </c>
      <c r="Y12" s="149">
        <v>2</v>
      </c>
      <c r="Z12" s="149">
        <v>1</v>
      </c>
      <c r="AA12" s="149">
        <f t="shared" si="2"/>
        <v>3</v>
      </c>
      <c r="AB12" s="149">
        <f t="shared" si="2"/>
        <v>1</v>
      </c>
      <c r="AC12" s="150"/>
      <c r="AD12" s="149">
        <v>0</v>
      </c>
      <c r="AE12" s="149">
        <v>0</v>
      </c>
      <c r="AF12" s="151">
        <f t="shared" si="3"/>
        <v>0</v>
      </c>
    </row>
    <row r="13" spans="1:32" x14ac:dyDescent="0.25">
      <c r="A13" s="139">
        <v>38</v>
      </c>
      <c r="B13" s="152"/>
      <c r="C13" s="147">
        <f>C12+7</f>
        <v>42995</v>
      </c>
      <c r="D13" s="148" t="s">
        <v>41</v>
      </c>
      <c r="E13" s="147">
        <f>E12+7</f>
        <v>43001</v>
      </c>
      <c r="F13" s="152"/>
      <c r="G13" s="149">
        <v>5</v>
      </c>
      <c r="H13" s="149"/>
      <c r="I13" s="149">
        <v>4</v>
      </c>
      <c r="J13" s="149">
        <v>0</v>
      </c>
      <c r="K13" s="149">
        <v>16</v>
      </c>
      <c r="L13" s="149">
        <v>1</v>
      </c>
      <c r="M13" s="149">
        <f t="shared" ref="M13:N15" si="6">K13+I13</f>
        <v>20</v>
      </c>
      <c r="N13" s="149">
        <f t="shared" si="6"/>
        <v>1</v>
      </c>
      <c r="O13" s="150"/>
      <c r="P13" s="149">
        <v>0</v>
      </c>
      <c r="Q13" s="149">
        <v>0</v>
      </c>
      <c r="R13" s="149">
        <v>0</v>
      </c>
      <c r="S13" s="149">
        <v>0</v>
      </c>
      <c r="T13" s="149">
        <f t="shared" si="1"/>
        <v>0</v>
      </c>
      <c r="U13" s="149">
        <f t="shared" si="1"/>
        <v>0</v>
      </c>
      <c r="V13" s="150"/>
      <c r="W13" s="149">
        <v>1</v>
      </c>
      <c r="X13" s="149">
        <v>0</v>
      </c>
      <c r="Y13" s="149">
        <v>5</v>
      </c>
      <c r="Z13" s="149">
        <v>2</v>
      </c>
      <c r="AA13" s="149">
        <f t="shared" si="2"/>
        <v>6</v>
      </c>
      <c r="AB13" s="149">
        <f t="shared" si="2"/>
        <v>2</v>
      </c>
      <c r="AC13" s="150"/>
      <c r="AD13" s="149">
        <v>0</v>
      </c>
      <c r="AE13" s="149">
        <v>0</v>
      </c>
      <c r="AF13" s="151">
        <f t="shared" si="3"/>
        <v>0</v>
      </c>
    </row>
    <row r="14" spans="1:32" x14ac:dyDescent="0.25">
      <c r="A14" s="139">
        <v>39</v>
      </c>
      <c r="B14" s="152"/>
      <c r="C14" s="147">
        <f>C13+7</f>
        <v>43002</v>
      </c>
      <c r="D14" s="148" t="s">
        <v>41</v>
      </c>
      <c r="E14" s="147">
        <f>E13+7</f>
        <v>43008</v>
      </c>
      <c r="F14" s="152"/>
      <c r="G14" s="149">
        <v>5</v>
      </c>
      <c r="H14" s="149"/>
      <c r="I14" s="149">
        <v>8</v>
      </c>
      <c r="J14" s="149">
        <v>0</v>
      </c>
      <c r="K14" s="149">
        <v>20</v>
      </c>
      <c r="L14" s="149">
        <v>2</v>
      </c>
      <c r="M14" s="149">
        <f t="shared" si="6"/>
        <v>28</v>
      </c>
      <c r="N14" s="149">
        <f t="shared" si="6"/>
        <v>2</v>
      </c>
      <c r="O14" s="150"/>
      <c r="P14" s="149">
        <v>0</v>
      </c>
      <c r="Q14" s="149">
        <v>0</v>
      </c>
      <c r="R14" s="149">
        <v>0</v>
      </c>
      <c r="S14" s="149">
        <v>0</v>
      </c>
      <c r="T14" s="149">
        <f t="shared" si="1"/>
        <v>0</v>
      </c>
      <c r="U14" s="149">
        <f t="shared" si="1"/>
        <v>0</v>
      </c>
      <c r="V14" s="150"/>
      <c r="W14" s="149">
        <v>0</v>
      </c>
      <c r="X14" s="149">
        <v>0</v>
      </c>
      <c r="Y14" s="149">
        <v>1</v>
      </c>
      <c r="Z14" s="149">
        <v>1</v>
      </c>
      <c r="AA14" s="149">
        <f t="shared" si="2"/>
        <v>1</v>
      </c>
      <c r="AB14" s="149">
        <f t="shared" si="2"/>
        <v>1</v>
      </c>
      <c r="AC14" s="150"/>
      <c r="AD14" s="149">
        <v>0</v>
      </c>
      <c r="AE14" s="149">
        <v>0</v>
      </c>
      <c r="AF14" s="151">
        <f t="shared" si="3"/>
        <v>0</v>
      </c>
    </row>
    <row r="15" spans="1:32" ht="13.2" customHeight="1" x14ac:dyDescent="0.25">
      <c r="A15" s="139">
        <v>40</v>
      </c>
      <c r="B15" s="152"/>
      <c r="C15" s="147">
        <f>C14+7</f>
        <v>43009</v>
      </c>
      <c r="D15" s="148" t="s">
        <v>41</v>
      </c>
      <c r="E15" s="147">
        <f>E14+7</f>
        <v>43015</v>
      </c>
      <c r="F15" s="152"/>
      <c r="G15" s="142">
        <v>5</v>
      </c>
      <c r="H15" s="142"/>
      <c r="I15" s="142">
        <v>10</v>
      </c>
      <c r="J15" s="142">
        <v>1</v>
      </c>
      <c r="K15" s="142">
        <v>11</v>
      </c>
      <c r="L15" s="142">
        <v>0</v>
      </c>
      <c r="M15" s="142">
        <f t="shared" si="6"/>
        <v>21</v>
      </c>
      <c r="N15" s="142">
        <f t="shared" si="6"/>
        <v>1</v>
      </c>
      <c r="O15" s="154"/>
      <c r="P15" s="142">
        <v>0</v>
      </c>
      <c r="Q15" s="142">
        <v>0</v>
      </c>
      <c r="R15" s="142">
        <v>0</v>
      </c>
      <c r="S15" s="142">
        <v>0</v>
      </c>
      <c r="T15" s="142">
        <f t="shared" si="1"/>
        <v>0</v>
      </c>
      <c r="U15" s="142">
        <f t="shared" si="1"/>
        <v>0</v>
      </c>
      <c r="V15" s="154"/>
      <c r="W15" s="142">
        <v>0</v>
      </c>
      <c r="X15" s="142">
        <v>0</v>
      </c>
      <c r="Y15" s="142">
        <v>5</v>
      </c>
      <c r="Z15" s="142">
        <v>5</v>
      </c>
      <c r="AA15" s="142">
        <f t="shared" si="2"/>
        <v>5</v>
      </c>
      <c r="AB15" s="142">
        <f t="shared" si="2"/>
        <v>5</v>
      </c>
      <c r="AC15" s="155"/>
      <c r="AD15" s="142">
        <v>0</v>
      </c>
      <c r="AE15" s="142">
        <v>0</v>
      </c>
      <c r="AF15" s="142">
        <f t="shared" si="3"/>
        <v>0</v>
      </c>
    </row>
    <row r="16" spans="1:32" ht="13.2" customHeight="1" x14ac:dyDescent="0.25">
      <c r="A16" s="139"/>
      <c r="B16" s="152"/>
      <c r="C16" s="147"/>
      <c r="D16" s="148"/>
      <c r="E16" s="147"/>
      <c r="F16" s="152"/>
      <c r="G16" s="149"/>
      <c r="H16" s="149"/>
      <c r="I16" s="149"/>
      <c r="J16" s="149"/>
      <c r="K16" s="149"/>
      <c r="L16" s="149"/>
      <c r="M16" s="149"/>
      <c r="N16" s="149"/>
      <c r="O16" s="154"/>
      <c r="P16" s="149"/>
      <c r="Q16" s="149"/>
      <c r="R16" s="149"/>
      <c r="S16" s="149"/>
      <c r="T16" s="149"/>
      <c r="U16" s="149"/>
      <c r="V16" s="154"/>
      <c r="W16" s="149"/>
      <c r="X16" s="149"/>
      <c r="Y16" s="149"/>
      <c r="Z16" s="149"/>
      <c r="AA16" s="149"/>
      <c r="AB16" s="149"/>
      <c r="AC16" s="154"/>
      <c r="AD16" s="149"/>
      <c r="AE16" s="149"/>
      <c r="AF16" s="156"/>
    </row>
    <row r="17" spans="1:33" s="135" customFormat="1" ht="13.5" customHeight="1" thickBot="1" x14ac:dyDescent="0.3">
      <c r="A17" s="139"/>
      <c r="B17" s="139"/>
      <c r="C17" s="157"/>
      <c r="D17" s="158"/>
      <c r="E17" s="159" t="s">
        <v>107</v>
      </c>
      <c r="F17" s="139"/>
      <c r="G17" s="160">
        <f>SUM(G5:G15)</f>
        <v>48</v>
      </c>
      <c r="H17" s="160"/>
      <c r="I17" s="160">
        <f t="shared" ref="I17:N17" si="7">SUM(I5:I15)</f>
        <v>58</v>
      </c>
      <c r="J17" s="160">
        <f t="shared" si="7"/>
        <v>7</v>
      </c>
      <c r="K17" s="160">
        <f t="shared" si="7"/>
        <v>150</v>
      </c>
      <c r="L17" s="160">
        <f t="shared" si="7"/>
        <v>19</v>
      </c>
      <c r="M17" s="160">
        <f t="shared" si="7"/>
        <v>208</v>
      </c>
      <c r="N17" s="160">
        <f t="shared" si="7"/>
        <v>26</v>
      </c>
      <c r="O17" s="161"/>
      <c r="P17" s="160">
        <f t="shared" ref="P17:U17" si="8">SUM(P5:P15)</f>
        <v>0</v>
      </c>
      <c r="Q17" s="160">
        <f t="shared" si="8"/>
        <v>0</v>
      </c>
      <c r="R17" s="160">
        <f t="shared" si="8"/>
        <v>0</v>
      </c>
      <c r="S17" s="160">
        <f t="shared" si="8"/>
        <v>0</v>
      </c>
      <c r="T17" s="160">
        <f t="shared" si="8"/>
        <v>0</v>
      </c>
      <c r="U17" s="160">
        <f t="shared" si="8"/>
        <v>0</v>
      </c>
      <c r="V17" s="161"/>
      <c r="W17" s="160">
        <f t="shared" ref="W17:AB17" si="9">SUM(W5:W15)</f>
        <v>3</v>
      </c>
      <c r="X17" s="160">
        <f t="shared" si="9"/>
        <v>0</v>
      </c>
      <c r="Y17" s="160">
        <f t="shared" si="9"/>
        <v>49</v>
      </c>
      <c r="Z17" s="160">
        <f t="shared" si="9"/>
        <v>24</v>
      </c>
      <c r="AA17" s="160">
        <f t="shared" si="9"/>
        <v>52</v>
      </c>
      <c r="AB17" s="160">
        <f t="shared" si="9"/>
        <v>24</v>
      </c>
      <c r="AC17" s="161"/>
      <c r="AD17" s="160">
        <f>SUM(AD5:AD15)</f>
        <v>2</v>
      </c>
      <c r="AE17" s="160">
        <f>SUM(AE5:AE15)</f>
        <v>7</v>
      </c>
      <c r="AF17" s="160">
        <f>SUM(AF5:AF15)</f>
        <v>9</v>
      </c>
    </row>
    <row r="18" spans="1:33" ht="18.75" customHeight="1" thickTop="1" thickBot="1" x14ac:dyDescent="0.3">
      <c r="A18" s="162" t="s">
        <v>72</v>
      </c>
      <c r="B18" s="149"/>
      <c r="C18" s="163"/>
      <c r="D18" s="164"/>
      <c r="E18" s="165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60"/>
      <c r="Q18" s="160"/>
      <c r="R18" s="160"/>
      <c r="S18" s="160"/>
      <c r="T18" s="160"/>
      <c r="U18" s="160"/>
      <c r="V18" s="161"/>
      <c r="W18" s="160"/>
      <c r="X18" s="160"/>
      <c r="Y18" s="160"/>
      <c r="Z18" s="160"/>
      <c r="AA18" s="160"/>
      <c r="AB18" s="160"/>
      <c r="AC18" s="161"/>
      <c r="AD18" s="160"/>
      <c r="AE18" s="160"/>
      <c r="AF18" s="160"/>
      <c r="AG18" s="146"/>
    </row>
    <row r="19" spans="1:33" s="135" customFormat="1" ht="16.2" thickTop="1" x14ac:dyDescent="0.25">
      <c r="A19" s="162" t="s">
        <v>110</v>
      </c>
      <c r="B19" s="166"/>
      <c r="C19" s="166"/>
      <c r="D19" s="166"/>
      <c r="E19" s="166"/>
      <c r="G19" s="149">
        <v>52</v>
      </c>
      <c r="H19" s="149"/>
      <c r="I19" s="149">
        <v>45</v>
      </c>
      <c r="J19" s="149">
        <v>9</v>
      </c>
      <c r="K19" s="149">
        <v>109</v>
      </c>
      <c r="L19" s="149">
        <v>13</v>
      </c>
      <c r="M19" s="149">
        <v>154</v>
      </c>
      <c r="N19" s="149">
        <v>22</v>
      </c>
      <c r="O19" s="150"/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50"/>
      <c r="W19" s="149">
        <v>4</v>
      </c>
      <c r="X19" s="149">
        <v>0</v>
      </c>
      <c r="Y19" s="149">
        <v>59</v>
      </c>
      <c r="Z19" s="149">
        <v>41</v>
      </c>
      <c r="AA19" s="149">
        <v>63</v>
      </c>
      <c r="AB19" s="149">
        <v>41</v>
      </c>
      <c r="AC19" s="150"/>
      <c r="AD19" s="149">
        <v>1</v>
      </c>
      <c r="AE19" s="149">
        <v>9</v>
      </c>
      <c r="AF19" s="149">
        <v>10</v>
      </c>
    </row>
    <row r="20" spans="1:33" s="169" customFormat="1" x14ac:dyDescent="0.25">
      <c r="A20" s="167" t="s">
        <v>42</v>
      </c>
      <c r="B20" s="167"/>
      <c r="C20" s="16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</row>
    <row r="21" spans="1:33" s="169" customFormat="1" x14ac:dyDescent="0.25">
      <c r="A21" s="168" t="s">
        <v>43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3" s="169" customFormat="1" x14ac:dyDescent="0.25">
      <c r="A22" s="168" t="s">
        <v>111</v>
      </c>
      <c r="B22" s="168"/>
      <c r="C22" s="168"/>
      <c r="D22" s="168"/>
      <c r="E22" s="168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70"/>
      <c r="Z22" s="170"/>
      <c r="AA22" s="167"/>
      <c r="AB22" s="167"/>
      <c r="AC22" s="167"/>
      <c r="AD22" s="167"/>
    </row>
    <row r="23" spans="1:33" s="169" customFormat="1" x14ac:dyDescent="0.25">
      <c r="A23" s="168" t="s">
        <v>44</v>
      </c>
      <c r="B23" s="168"/>
      <c r="C23" s="168"/>
      <c r="D23" s="168"/>
      <c r="E23" s="168"/>
    </row>
    <row r="24" spans="1:33" x14ac:dyDescent="0.25">
      <c r="A24" s="168" t="s">
        <v>45</v>
      </c>
      <c r="B24" s="168"/>
      <c r="C24" s="168"/>
      <c r="D24" s="168"/>
      <c r="E24" s="168"/>
    </row>
    <row r="25" spans="1:33" x14ac:dyDescent="0.25">
      <c r="A25" s="168"/>
      <c r="B25" s="168"/>
      <c r="C25" s="168"/>
      <c r="D25" s="168"/>
      <c r="E25" s="168"/>
      <c r="F25" s="169"/>
      <c r="G25" s="169"/>
      <c r="H25" s="169"/>
      <c r="I25" s="169"/>
      <c r="J25" s="169"/>
      <c r="K25" s="169" t="s">
        <v>63</v>
      </c>
      <c r="L25" s="169"/>
      <c r="M25" s="169"/>
      <c r="N25" s="169"/>
      <c r="AA25" s="153" t="s">
        <v>63</v>
      </c>
    </row>
    <row r="26" spans="1:33" x14ac:dyDescent="0.25">
      <c r="B26" s="171"/>
      <c r="C26" s="171"/>
      <c r="D26" s="171"/>
      <c r="E26" s="171"/>
      <c r="F26" s="172"/>
    </row>
    <row r="28" spans="1:33" x14ac:dyDescent="0.25">
      <c r="K28" s="156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="90" zoomScaleNormal="90" zoomScaleSheetLayoutView="90" workbookViewId="0">
      <selection activeCell="X31" sqref="X31"/>
    </sheetView>
    <sheetView workbookViewId="1"/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1">
        <v>35</v>
      </c>
      <c r="B5" s="55"/>
      <c r="C5" s="9">
        <v>40417</v>
      </c>
      <c r="D5" s="4" t="s">
        <v>47</v>
      </c>
      <c r="E5" s="9">
        <v>40423</v>
      </c>
      <c r="F5" s="55"/>
      <c r="G5" s="102">
        <v>2</v>
      </c>
      <c r="H5" s="102"/>
      <c r="I5" s="102">
        <v>4</v>
      </c>
      <c r="J5" s="102">
        <v>0</v>
      </c>
      <c r="K5" s="102">
        <v>3</v>
      </c>
      <c r="L5" s="102">
        <v>0</v>
      </c>
      <c r="M5" s="102">
        <f t="shared" ref="M5:N6" si="0">I5+K5</f>
        <v>7</v>
      </c>
      <c r="N5" s="102">
        <f t="shared" si="0"/>
        <v>0</v>
      </c>
      <c r="O5" s="90"/>
      <c r="P5" s="102">
        <v>0</v>
      </c>
      <c r="Q5" s="102">
        <v>0</v>
      </c>
      <c r="R5" s="102">
        <v>0</v>
      </c>
      <c r="S5" s="102">
        <v>0</v>
      </c>
      <c r="T5" s="102">
        <f>P5+R5</f>
        <v>0</v>
      </c>
      <c r="U5" s="102">
        <f>Q5+S5</f>
        <v>0</v>
      </c>
      <c r="V5" s="90"/>
      <c r="W5" s="92">
        <v>6</v>
      </c>
      <c r="X5" s="92">
        <v>3</v>
      </c>
      <c r="Y5" s="92">
        <v>38</v>
      </c>
      <c r="Z5" s="92">
        <v>26</v>
      </c>
      <c r="AA5" s="92">
        <f t="shared" ref="AA5:AB6" si="1">W5+Y5</f>
        <v>44</v>
      </c>
      <c r="AB5" s="92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2">
        <f t="shared" si="0"/>
        <v>134</v>
      </c>
      <c r="N6" s="102">
        <f t="shared" si="0"/>
        <v>3</v>
      </c>
      <c r="O6" s="58"/>
      <c r="P6" s="19">
        <v>0</v>
      </c>
      <c r="Q6" s="19">
        <v>0</v>
      </c>
      <c r="R6" s="19">
        <v>0</v>
      </c>
      <c r="S6" s="19">
        <v>0</v>
      </c>
      <c r="T6" s="56">
        <f t="shared" ref="T6:T17" si="2">P6+R6</f>
        <v>0</v>
      </c>
      <c r="U6" s="56">
        <f t="shared" ref="U6:U17" si="3">Q6+S6</f>
        <v>0</v>
      </c>
      <c r="V6" s="58"/>
      <c r="W6" s="93">
        <v>3</v>
      </c>
      <c r="X6" s="93">
        <v>0</v>
      </c>
      <c r="Y6" s="93">
        <v>44</v>
      </c>
      <c r="Z6" s="93">
        <v>25</v>
      </c>
      <c r="AA6" s="92">
        <f t="shared" si="1"/>
        <v>47</v>
      </c>
      <c r="AB6" s="92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17" si="5">I7+K7</f>
        <v>177</v>
      </c>
      <c r="N7" s="56">
        <f t="shared" ref="N7:N17" si="6">J7+L7</f>
        <v>8</v>
      </c>
      <c r="O7" s="58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8"/>
      <c r="W7" s="93">
        <v>4</v>
      </c>
      <c r="X7" s="93">
        <v>1</v>
      </c>
      <c r="Y7" s="93">
        <v>116</v>
      </c>
      <c r="Z7" s="93">
        <v>75</v>
      </c>
      <c r="AA7" s="92">
        <f t="shared" ref="AA7:AA17" si="7">W7+Y7</f>
        <v>120</v>
      </c>
      <c r="AB7" s="92">
        <f t="shared" ref="AB7:AB17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8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8"/>
      <c r="W8" s="93">
        <v>2</v>
      </c>
      <c r="X8" s="93">
        <v>2</v>
      </c>
      <c r="Y8" s="93">
        <v>50</v>
      </c>
      <c r="Z8" s="93">
        <v>38</v>
      </c>
      <c r="AA8" s="92">
        <f t="shared" si="7"/>
        <v>52</v>
      </c>
      <c r="AB8" s="92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8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8"/>
      <c r="W9" s="93">
        <v>3</v>
      </c>
      <c r="X9" s="93">
        <v>3</v>
      </c>
      <c r="Y9" s="93">
        <v>103</v>
      </c>
      <c r="Z9" s="93">
        <v>67</v>
      </c>
      <c r="AA9" s="92">
        <f t="shared" si="7"/>
        <v>106</v>
      </c>
      <c r="AB9" s="92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8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8"/>
      <c r="W10" s="93">
        <v>1</v>
      </c>
      <c r="X10" s="93">
        <v>0</v>
      </c>
      <c r="Y10" s="93">
        <v>49</v>
      </c>
      <c r="Z10" s="93">
        <v>38</v>
      </c>
      <c r="AA10" s="92">
        <f t="shared" si="7"/>
        <v>50</v>
      </c>
      <c r="AB10" s="92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3">
        <v>1</v>
      </c>
      <c r="X11" s="93">
        <v>1</v>
      </c>
      <c r="Y11" s="93">
        <v>48</v>
      </c>
      <c r="Z11" s="93">
        <v>37</v>
      </c>
      <c r="AA11" s="92">
        <f t="shared" si="7"/>
        <v>49</v>
      </c>
      <c r="AB11" s="92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>
        <v>5</v>
      </c>
      <c r="H12" s="19"/>
      <c r="I12" s="72">
        <v>22</v>
      </c>
      <c r="J12" s="72">
        <v>2</v>
      </c>
      <c r="K12" s="72">
        <v>114</v>
      </c>
      <c r="L12" s="72">
        <v>23</v>
      </c>
      <c r="M12" s="127">
        <f t="shared" ref="M12:M15" si="9">I12+K12</f>
        <v>136</v>
      </c>
      <c r="N12" s="127">
        <f t="shared" ref="N12:N15" si="10">J12+L12</f>
        <v>25</v>
      </c>
      <c r="O12" s="10"/>
      <c r="P12" s="72">
        <v>6</v>
      </c>
      <c r="Q12" s="72">
        <v>6</v>
      </c>
      <c r="R12" s="72">
        <v>5</v>
      </c>
      <c r="S12" s="72">
        <v>5</v>
      </c>
      <c r="T12" s="127">
        <f t="shared" ref="T12:T15" si="11">P12+R12</f>
        <v>11</v>
      </c>
      <c r="U12" s="127">
        <f t="shared" ref="U12:U15" si="12">Q12+S12</f>
        <v>11</v>
      </c>
      <c r="V12" s="10"/>
      <c r="W12" s="72">
        <v>2</v>
      </c>
      <c r="X12" s="72">
        <v>1</v>
      </c>
      <c r="Y12" s="72">
        <v>112</v>
      </c>
      <c r="Z12" s="72">
        <v>80</v>
      </c>
      <c r="AA12" s="92">
        <f t="shared" ref="AA12:AA15" si="13">W12+Y12</f>
        <v>114</v>
      </c>
      <c r="AB12" s="92">
        <f t="shared" ref="AB12:AB15" si="14">X12+Z12</f>
        <v>81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>
        <v>5</v>
      </c>
      <c r="H13" s="19"/>
      <c r="I13" s="72">
        <v>8</v>
      </c>
      <c r="J13" s="72">
        <v>1</v>
      </c>
      <c r="K13" s="72">
        <v>25</v>
      </c>
      <c r="L13" s="72">
        <v>4</v>
      </c>
      <c r="M13" s="127">
        <f t="shared" si="9"/>
        <v>33</v>
      </c>
      <c r="N13" s="127">
        <f t="shared" si="10"/>
        <v>5</v>
      </c>
      <c r="O13" s="10"/>
      <c r="P13" s="72">
        <v>1</v>
      </c>
      <c r="Q13" s="72">
        <v>1</v>
      </c>
      <c r="R13" s="72">
        <v>1</v>
      </c>
      <c r="S13" s="72">
        <v>1</v>
      </c>
      <c r="T13" s="127">
        <f t="shared" si="11"/>
        <v>2</v>
      </c>
      <c r="U13" s="127">
        <f t="shared" si="12"/>
        <v>2</v>
      </c>
      <c r="V13" s="10"/>
      <c r="W13" s="72">
        <v>34</v>
      </c>
      <c r="X13" s="72">
        <v>28</v>
      </c>
      <c r="Y13" s="72">
        <v>118</v>
      </c>
      <c r="Z13" s="72">
        <v>59</v>
      </c>
      <c r="AA13" s="92">
        <f t="shared" si="13"/>
        <v>152</v>
      </c>
      <c r="AB13" s="92">
        <f t="shared" si="14"/>
        <v>87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>
        <v>5</v>
      </c>
      <c r="H14" s="19"/>
      <c r="I14" s="72">
        <v>1</v>
      </c>
      <c r="J14" s="72">
        <v>0</v>
      </c>
      <c r="K14" s="72">
        <v>11</v>
      </c>
      <c r="L14" s="72">
        <v>3</v>
      </c>
      <c r="M14" s="127">
        <f t="shared" si="9"/>
        <v>12</v>
      </c>
      <c r="N14" s="127">
        <f t="shared" si="10"/>
        <v>3</v>
      </c>
      <c r="O14" s="10"/>
      <c r="P14" s="72">
        <v>6</v>
      </c>
      <c r="Q14" s="72">
        <v>5</v>
      </c>
      <c r="R14" s="72">
        <v>17</v>
      </c>
      <c r="S14" s="72">
        <v>15</v>
      </c>
      <c r="T14" s="127">
        <f t="shared" si="11"/>
        <v>23</v>
      </c>
      <c r="U14" s="127">
        <f t="shared" si="12"/>
        <v>20</v>
      </c>
      <c r="V14" s="10"/>
      <c r="W14" s="72">
        <v>1</v>
      </c>
      <c r="X14" s="72">
        <v>0</v>
      </c>
      <c r="Y14" s="72">
        <v>4</v>
      </c>
      <c r="Z14" s="72">
        <v>2</v>
      </c>
      <c r="AA14" s="92">
        <f t="shared" si="13"/>
        <v>5</v>
      </c>
      <c r="AB14" s="92">
        <f t="shared" si="14"/>
        <v>2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>
        <v>3</v>
      </c>
      <c r="H15" s="19"/>
      <c r="I15" s="19">
        <v>0</v>
      </c>
      <c r="J15" s="19">
        <v>0</v>
      </c>
      <c r="K15" s="19">
        <v>4</v>
      </c>
      <c r="L15" s="19">
        <v>0</v>
      </c>
      <c r="M15" s="127">
        <f t="shared" si="9"/>
        <v>4</v>
      </c>
      <c r="N15" s="127">
        <f t="shared" si="10"/>
        <v>0</v>
      </c>
      <c r="O15" s="58"/>
      <c r="P15" s="19">
        <v>0</v>
      </c>
      <c r="Q15" s="19">
        <v>0</v>
      </c>
      <c r="R15" s="19">
        <v>3</v>
      </c>
      <c r="S15" s="19">
        <v>3</v>
      </c>
      <c r="T15" s="127">
        <f t="shared" si="11"/>
        <v>3</v>
      </c>
      <c r="U15" s="127">
        <f t="shared" si="12"/>
        <v>3</v>
      </c>
      <c r="V15" s="58"/>
      <c r="W15" s="19">
        <v>0</v>
      </c>
      <c r="X15" s="19">
        <v>0</v>
      </c>
      <c r="Y15" s="19">
        <v>7</v>
      </c>
      <c r="Z15" s="19">
        <v>4</v>
      </c>
      <c r="AA15" s="92">
        <f t="shared" si="13"/>
        <v>7</v>
      </c>
      <c r="AB15" s="92">
        <f t="shared" si="14"/>
        <v>4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8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8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/>
      <c r="B18" s="2"/>
      <c r="C18" s="9"/>
      <c r="D18" s="4"/>
      <c r="E18" s="44" t="s">
        <v>107</v>
      </c>
      <c r="F18" s="2"/>
      <c r="G18" s="81">
        <f>SUM(G5:G17)</f>
        <v>49</v>
      </c>
      <c r="H18" s="81"/>
      <c r="I18" s="81">
        <f t="shared" ref="I18:N18" si="15">SUM(I5:I17)</f>
        <v>865</v>
      </c>
      <c r="J18" s="81">
        <f t="shared" si="15"/>
        <v>97</v>
      </c>
      <c r="K18" s="81">
        <f t="shared" si="15"/>
        <v>1030</v>
      </c>
      <c r="L18" s="81">
        <f t="shared" si="15"/>
        <v>122</v>
      </c>
      <c r="M18" s="81">
        <f t="shared" si="15"/>
        <v>1895</v>
      </c>
      <c r="N18" s="81">
        <f t="shared" si="15"/>
        <v>219</v>
      </c>
      <c r="O18" s="94"/>
      <c r="P18" s="81">
        <f t="shared" ref="P18:U18" si="16">SUM(P5:P17)</f>
        <v>36</v>
      </c>
      <c r="Q18" s="81">
        <f t="shared" si="16"/>
        <v>33</v>
      </c>
      <c r="R18" s="81">
        <f t="shared" si="16"/>
        <v>30</v>
      </c>
      <c r="S18" s="81">
        <f t="shared" si="16"/>
        <v>26</v>
      </c>
      <c r="T18" s="81">
        <f t="shared" si="16"/>
        <v>66</v>
      </c>
      <c r="U18" s="81">
        <f t="shared" si="16"/>
        <v>59</v>
      </c>
      <c r="V18" s="94"/>
      <c r="W18" s="81">
        <f t="shared" ref="W18:AB18" si="17">SUM(W5:W17)</f>
        <v>57</v>
      </c>
      <c r="X18" s="81">
        <f t="shared" si="17"/>
        <v>39</v>
      </c>
      <c r="Y18" s="81">
        <f t="shared" si="17"/>
        <v>689</v>
      </c>
      <c r="Z18" s="81">
        <f t="shared" si="17"/>
        <v>451</v>
      </c>
      <c r="AA18" s="81">
        <f t="shared" si="17"/>
        <v>746</v>
      </c>
      <c r="AB18" s="81">
        <f t="shared" si="17"/>
        <v>490</v>
      </c>
    </row>
    <row r="19" spans="1:28" x14ac:dyDescent="0.25">
      <c r="A19" s="117"/>
      <c r="B19" s="3"/>
      <c r="C19" s="75"/>
      <c r="D19" s="76"/>
      <c r="E19" s="75"/>
      <c r="F19" s="3"/>
      <c r="G19" s="81"/>
      <c r="H19" s="81"/>
      <c r="I19" s="81"/>
      <c r="J19" s="81"/>
      <c r="K19" s="81"/>
      <c r="L19" s="81"/>
      <c r="M19" s="81"/>
      <c r="N19" s="81"/>
      <c r="O19" s="94"/>
      <c r="P19" s="81"/>
      <c r="Q19" s="81"/>
      <c r="R19" s="81"/>
      <c r="S19" s="81"/>
      <c r="T19" s="81"/>
      <c r="U19" s="81"/>
      <c r="V19" s="94"/>
      <c r="W19" s="81"/>
      <c r="X19" s="81"/>
      <c r="Y19" s="81"/>
      <c r="Z19" s="81"/>
      <c r="AA19" s="81"/>
      <c r="AB19" s="81"/>
    </row>
    <row r="20" spans="1:28" x14ac:dyDescent="0.25">
      <c r="A20" s="21" t="s">
        <v>77</v>
      </c>
      <c r="B20" s="44"/>
      <c r="C20" s="44"/>
      <c r="D20" s="44"/>
      <c r="E20" s="134"/>
      <c r="F20" s="7"/>
      <c r="G20" s="81">
        <v>34</v>
      </c>
      <c r="H20" s="81"/>
      <c r="I20" s="81">
        <v>76</v>
      </c>
      <c r="J20" s="81">
        <v>8</v>
      </c>
      <c r="K20" s="81">
        <v>383</v>
      </c>
      <c r="L20" s="81">
        <v>23</v>
      </c>
      <c r="M20" s="81">
        <v>459</v>
      </c>
      <c r="N20" s="81">
        <v>31</v>
      </c>
      <c r="O20" s="94"/>
      <c r="P20" s="81">
        <v>2</v>
      </c>
      <c r="Q20" s="81">
        <v>2</v>
      </c>
      <c r="R20" s="81">
        <v>1</v>
      </c>
      <c r="S20" s="81">
        <v>1</v>
      </c>
      <c r="T20" s="81">
        <v>3</v>
      </c>
      <c r="U20" s="81">
        <v>3</v>
      </c>
      <c r="V20" s="94"/>
      <c r="W20" s="81">
        <v>45</v>
      </c>
      <c r="X20" s="81">
        <v>24</v>
      </c>
      <c r="Y20" s="81">
        <v>519</v>
      </c>
      <c r="Z20" s="81">
        <v>288</v>
      </c>
      <c r="AA20" s="81">
        <v>563</v>
      </c>
      <c r="AB20" s="81">
        <v>312</v>
      </c>
    </row>
    <row r="21" spans="1:28" x14ac:dyDescent="0.25">
      <c r="A21" s="21" t="s">
        <v>66</v>
      </c>
      <c r="B21" s="44"/>
      <c r="C21" s="44"/>
      <c r="D21" s="44"/>
      <c r="E21" s="44"/>
      <c r="F21" s="19"/>
      <c r="G21" s="81">
        <v>67</v>
      </c>
      <c r="H21" s="81"/>
      <c r="I21" s="81">
        <v>191</v>
      </c>
      <c r="J21" s="81">
        <v>9</v>
      </c>
      <c r="K21" s="81">
        <v>684</v>
      </c>
      <c r="L21" s="81">
        <v>83</v>
      </c>
      <c r="M21" s="81">
        <v>875</v>
      </c>
      <c r="N21" s="81">
        <v>92</v>
      </c>
      <c r="O21" s="94"/>
      <c r="P21" s="81">
        <v>100</v>
      </c>
      <c r="Q21" s="81">
        <v>93</v>
      </c>
      <c r="R21" s="81">
        <v>394</v>
      </c>
      <c r="S21" s="81">
        <v>314</v>
      </c>
      <c r="T21" s="81">
        <v>494</v>
      </c>
      <c r="U21" s="81">
        <v>407</v>
      </c>
      <c r="V21" s="94"/>
      <c r="W21" s="81">
        <v>65</v>
      </c>
      <c r="X21" s="81">
        <v>60</v>
      </c>
      <c r="Y21" s="81">
        <v>1215</v>
      </c>
      <c r="Z21" s="81">
        <v>948</v>
      </c>
      <c r="AA21" s="81">
        <v>1280</v>
      </c>
      <c r="AB21" s="81">
        <v>1008</v>
      </c>
    </row>
    <row r="22" spans="1:28" x14ac:dyDescent="0.25">
      <c r="A22" s="21" t="s">
        <v>85</v>
      </c>
      <c r="B22" s="44"/>
      <c r="C22" s="44"/>
      <c r="D22" s="44"/>
      <c r="E22" s="44"/>
      <c r="F22" s="19"/>
      <c r="G22" s="81">
        <v>43</v>
      </c>
      <c r="H22" s="81"/>
      <c r="I22" s="81">
        <v>163</v>
      </c>
      <c r="J22" s="81">
        <v>4</v>
      </c>
      <c r="K22" s="81">
        <v>908</v>
      </c>
      <c r="L22" s="81">
        <v>134</v>
      </c>
      <c r="M22" s="81">
        <v>1071</v>
      </c>
      <c r="N22" s="81">
        <v>138</v>
      </c>
      <c r="O22" s="94"/>
      <c r="P22" s="81">
        <v>293</v>
      </c>
      <c r="Q22" s="81">
        <v>284</v>
      </c>
      <c r="R22" s="81">
        <v>803</v>
      </c>
      <c r="S22" s="81">
        <v>729</v>
      </c>
      <c r="T22" s="81">
        <v>1096</v>
      </c>
      <c r="U22" s="81">
        <v>1013</v>
      </c>
      <c r="V22" s="94"/>
      <c r="W22" s="81">
        <v>103</v>
      </c>
      <c r="X22" s="81">
        <v>83</v>
      </c>
      <c r="Y22" s="81">
        <v>1004</v>
      </c>
      <c r="Z22" s="81">
        <v>432</v>
      </c>
      <c r="AA22" s="81">
        <v>1107</v>
      </c>
      <c r="AB22" s="81">
        <v>515</v>
      </c>
    </row>
    <row r="23" spans="1:28" x14ac:dyDescent="0.25">
      <c r="A23" s="21" t="s">
        <v>87</v>
      </c>
      <c r="B23" s="44"/>
      <c r="C23" s="44"/>
      <c r="D23" s="44"/>
      <c r="E23" s="44"/>
      <c r="F23" s="19"/>
      <c r="G23" s="81">
        <v>73</v>
      </c>
      <c r="H23" s="81"/>
      <c r="I23" s="81">
        <v>155</v>
      </c>
      <c r="J23" s="81">
        <v>2</v>
      </c>
      <c r="K23" s="81">
        <v>668</v>
      </c>
      <c r="L23" s="81">
        <v>73</v>
      </c>
      <c r="M23" s="81">
        <v>823</v>
      </c>
      <c r="N23" s="81">
        <v>75</v>
      </c>
      <c r="O23" s="94"/>
      <c r="P23" s="81">
        <v>77</v>
      </c>
      <c r="Q23" s="81">
        <v>73</v>
      </c>
      <c r="R23" s="81">
        <v>494</v>
      </c>
      <c r="S23" s="81">
        <v>381</v>
      </c>
      <c r="T23" s="81">
        <v>571</v>
      </c>
      <c r="U23" s="81">
        <v>454</v>
      </c>
      <c r="V23" s="94"/>
      <c r="W23" s="81">
        <v>112</v>
      </c>
      <c r="X23" s="81">
        <v>62</v>
      </c>
      <c r="Y23" s="81">
        <v>2033</v>
      </c>
      <c r="Z23" s="81">
        <v>898</v>
      </c>
      <c r="AA23" s="81">
        <v>2145</v>
      </c>
      <c r="AB23" s="81">
        <v>960</v>
      </c>
    </row>
    <row r="24" spans="1:28" x14ac:dyDescent="0.25">
      <c r="A24" s="2" t="s">
        <v>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"/>
      <c r="W24" s="2"/>
      <c r="X24" s="2"/>
      <c r="Y24" s="2"/>
      <c r="Z24" s="2"/>
      <c r="AA24" s="2"/>
      <c r="AB24" s="2"/>
    </row>
    <row r="25" spans="1:28" x14ac:dyDescent="0.25">
      <c r="A25" s="5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39" t="s">
        <v>80</v>
      </c>
      <c r="D26" s="5"/>
      <c r="E26" s="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5" t="s">
        <v>44</v>
      </c>
      <c r="B27" s="5"/>
      <c r="C27" s="5"/>
      <c r="D27" s="5"/>
      <c r="E27" s="5"/>
      <c r="AA27" s="59"/>
    </row>
    <row r="28" spans="1:28" x14ac:dyDescent="0.25">
      <c r="A28" s="39"/>
      <c r="B28" s="5"/>
      <c r="C28" s="5"/>
      <c r="D28" s="5"/>
      <c r="E28" s="5"/>
    </row>
    <row r="29" spans="1:28" x14ac:dyDescent="0.25">
      <c r="A29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opLeftCell="A13" zoomScaleNormal="100" zoomScaleSheetLayoutView="80" workbookViewId="0">
      <selection activeCell="A39" sqref="A39"/>
    </sheetView>
    <sheetView tabSelected="1" topLeftCell="A13" workbookViewId="1">
      <selection activeCell="W38" sqref="W3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0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1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0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1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0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1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0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1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0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1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8"/>
      <c r="H10" s="118"/>
      <c r="I10" s="118"/>
      <c r="J10" s="118"/>
      <c r="K10" s="119">
        <f t="shared" si="0"/>
        <v>0</v>
      </c>
      <c r="L10" s="119">
        <f t="shared" si="0"/>
        <v>0</v>
      </c>
      <c r="M10" s="175"/>
      <c r="N10" s="118"/>
      <c r="O10" s="118"/>
      <c r="P10" s="118"/>
      <c r="Q10" s="118"/>
      <c r="R10" s="121">
        <f>N10+P10</f>
        <v>0</v>
      </c>
      <c r="S10" s="119">
        <f t="shared" si="1"/>
        <v>0</v>
      </c>
      <c r="T10" s="118"/>
      <c r="U10" s="118"/>
      <c r="V10" s="118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3"/>
      <c r="G11" s="118"/>
      <c r="H11" s="118"/>
      <c r="I11" s="118"/>
      <c r="J11" s="118"/>
      <c r="K11" s="119">
        <f t="shared" si="0"/>
        <v>0</v>
      </c>
      <c r="L11" s="119">
        <f t="shared" si="0"/>
        <v>0</v>
      </c>
      <c r="M11" s="120"/>
      <c r="N11" s="118"/>
      <c r="O11" s="118"/>
      <c r="P11" s="118"/>
      <c r="Q11" s="118"/>
      <c r="R11" s="121">
        <f>N11+P11</f>
        <v>0</v>
      </c>
      <c r="S11" s="119">
        <f t="shared" si="1"/>
        <v>0</v>
      </c>
      <c r="T11" s="120"/>
      <c r="U11" s="118"/>
      <c r="V11" s="118"/>
      <c r="W11" s="12"/>
    </row>
    <row r="12" spans="1:23" x14ac:dyDescent="0.25">
      <c r="A12" s="78" t="s">
        <v>105</v>
      </c>
      <c r="B12" s="78"/>
      <c r="C12" s="78"/>
      <c r="D12" s="78"/>
      <c r="E12" s="78"/>
      <c r="F12" s="78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5"/>
      <c r="B13" s="65"/>
      <c r="C13" s="65"/>
      <c r="D13" s="65"/>
      <c r="E13" s="65"/>
      <c r="F13" s="66"/>
      <c r="G13" s="77"/>
      <c r="H13" s="77"/>
      <c r="I13" s="77"/>
      <c r="J13" s="77"/>
      <c r="K13" s="77"/>
      <c r="L13" s="77"/>
      <c r="M13" s="67"/>
      <c r="N13" s="68"/>
      <c r="O13" s="68"/>
      <c r="P13" s="68"/>
      <c r="Q13" s="68"/>
      <c r="R13" s="68"/>
      <c r="S13" s="68"/>
      <c r="T13" s="69"/>
      <c r="U13" s="68"/>
      <c r="V13" s="68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>
        <v>177</v>
      </c>
      <c r="H14" s="64">
        <v>31</v>
      </c>
      <c r="I14" s="64">
        <v>104</v>
      </c>
      <c r="J14" s="64">
        <v>16</v>
      </c>
      <c r="K14" s="22">
        <f>G14+I14</f>
        <v>281</v>
      </c>
      <c r="L14" s="22">
        <f>H14+J14</f>
        <v>47</v>
      </c>
      <c r="M14" s="13"/>
      <c r="N14" s="62">
        <v>37</v>
      </c>
      <c r="O14" s="19">
        <v>36</v>
      </c>
      <c r="P14" s="64">
        <v>4</v>
      </c>
      <c r="Q14" s="22">
        <v>3</v>
      </c>
      <c r="R14" s="20">
        <f t="shared" ref="R14:S24" si="5">N14+P14</f>
        <v>41</v>
      </c>
      <c r="S14" s="20">
        <f t="shared" si="5"/>
        <v>39</v>
      </c>
      <c r="T14" s="14"/>
      <c r="U14" s="62">
        <v>15</v>
      </c>
      <c r="V14" s="19">
        <v>12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>
        <v>543</v>
      </c>
      <c r="H15" s="22">
        <v>123</v>
      </c>
      <c r="I15" s="22">
        <v>479</v>
      </c>
      <c r="J15" s="22">
        <v>113</v>
      </c>
      <c r="K15" s="22">
        <f t="shared" ref="K15:K34" si="6">G15+I15</f>
        <v>1022</v>
      </c>
      <c r="L15" s="22">
        <f t="shared" ref="L15:L34" si="7">H15+J15</f>
        <v>236</v>
      </c>
      <c r="M15" s="13"/>
      <c r="N15" s="22">
        <v>32</v>
      </c>
      <c r="O15" s="22">
        <v>32</v>
      </c>
      <c r="P15" s="22">
        <v>2</v>
      </c>
      <c r="Q15" s="22">
        <v>0</v>
      </c>
      <c r="R15" s="20">
        <f t="shared" si="5"/>
        <v>34</v>
      </c>
      <c r="S15" s="20">
        <f t="shared" si="5"/>
        <v>32</v>
      </c>
      <c r="T15" s="14"/>
      <c r="U15" s="22">
        <v>31</v>
      </c>
      <c r="V15" s="22">
        <v>28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7"/>
      <c r="G16" s="22">
        <v>369</v>
      </c>
      <c r="H16" s="22">
        <v>72</v>
      </c>
      <c r="I16" s="22">
        <v>716</v>
      </c>
      <c r="J16" s="22">
        <v>169</v>
      </c>
      <c r="K16" s="22">
        <f t="shared" si="6"/>
        <v>1085</v>
      </c>
      <c r="L16" s="22">
        <f t="shared" si="7"/>
        <v>241</v>
      </c>
      <c r="M16" s="13"/>
      <c r="N16" s="22">
        <v>20</v>
      </c>
      <c r="O16" s="22">
        <v>20</v>
      </c>
      <c r="P16" s="22">
        <v>2</v>
      </c>
      <c r="Q16" s="22">
        <v>0</v>
      </c>
      <c r="R16" s="20">
        <f t="shared" si="5"/>
        <v>22</v>
      </c>
      <c r="S16" s="20">
        <f t="shared" si="5"/>
        <v>20</v>
      </c>
      <c r="T16" s="14"/>
      <c r="U16" s="22">
        <v>19</v>
      </c>
      <c r="V16" s="22">
        <v>19</v>
      </c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>
        <v>480</v>
      </c>
      <c r="H17" s="22">
        <v>102</v>
      </c>
      <c r="I17" s="22">
        <v>1129</v>
      </c>
      <c r="J17" s="22">
        <v>253</v>
      </c>
      <c r="K17" s="22">
        <f t="shared" si="6"/>
        <v>1609</v>
      </c>
      <c r="L17" s="22">
        <f t="shared" si="7"/>
        <v>355</v>
      </c>
      <c r="M17" s="13"/>
      <c r="N17" s="22">
        <v>30</v>
      </c>
      <c r="O17" s="22">
        <v>30</v>
      </c>
      <c r="P17" s="22">
        <v>28</v>
      </c>
      <c r="Q17" s="22">
        <v>25</v>
      </c>
      <c r="R17" s="20">
        <f t="shared" ref="R17:R31" si="8">N17+P17</f>
        <v>58</v>
      </c>
      <c r="S17" s="20">
        <f t="shared" si="5"/>
        <v>55</v>
      </c>
      <c r="T17" s="14"/>
      <c r="U17" s="22">
        <v>66</v>
      </c>
      <c r="V17" s="22">
        <v>65</v>
      </c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>
        <v>212</v>
      </c>
      <c r="H18" s="22">
        <v>46</v>
      </c>
      <c r="I18" s="22">
        <v>785</v>
      </c>
      <c r="J18" s="22">
        <v>183</v>
      </c>
      <c r="K18" s="22">
        <f t="shared" si="6"/>
        <v>997</v>
      </c>
      <c r="L18" s="22">
        <f t="shared" si="7"/>
        <v>229</v>
      </c>
      <c r="M18" s="60"/>
      <c r="N18" s="22">
        <v>21</v>
      </c>
      <c r="O18" s="22">
        <v>21</v>
      </c>
      <c r="P18" s="22">
        <v>67</v>
      </c>
      <c r="Q18" s="22">
        <v>60</v>
      </c>
      <c r="R18" s="20">
        <f t="shared" si="8"/>
        <v>88</v>
      </c>
      <c r="S18" s="95">
        <f t="shared" si="5"/>
        <v>81</v>
      </c>
      <c r="T18" s="61"/>
      <c r="U18" s="22">
        <v>151</v>
      </c>
      <c r="V18" s="22">
        <v>149</v>
      </c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>
        <v>121</v>
      </c>
      <c r="H19" s="22">
        <v>27</v>
      </c>
      <c r="I19" s="22">
        <v>409</v>
      </c>
      <c r="J19" s="22">
        <v>72</v>
      </c>
      <c r="K19" s="22">
        <f t="shared" si="6"/>
        <v>530</v>
      </c>
      <c r="L19" s="22">
        <f t="shared" si="7"/>
        <v>99</v>
      </c>
      <c r="M19" s="60"/>
      <c r="N19" s="22">
        <v>16</v>
      </c>
      <c r="O19" s="22">
        <v>16</v>
      </c>
      <c r="P19" s="22">
        <v>75</v>
      </c>
      <c r="Q19" s="22">
        <v>74</v>
      </c>
      <c r="R19" s="20">
        <f t="shared" si="8"/>
        <v>91</v>
      </c>
      <c r="S19" s="95">
        <f t="shared" si="5"/>
        <v>90</v>
      </c>
      <c r="T19" s="61"/>
      <c r="U19" s="22">
        <v>324</v>
      </c>
      <c r="V19" s="22">
        <v>321</v>
      </c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>
        <v>8</v>
      </c>
      <c r="H20" s="22">
        <v>2</v>
      </c>
      <c r="I20" s="22">
        <v>80</v>
      </c>
      <c r="J20" s="22">
        <v>14</v>
      </c>
      <c r="K20" s="22">
        <f t="shared" si="6"/>
        <v>88</v>
      </c>
      <c r="L20" s="22">
        <f t="shared" si="7"/>
        <v>16</v>
      </c>
      <c r="M20" s="60"/>
      <c r="N20" s="22">
        <v>11</v>
      </c>
      <c r="O20" s="22">
        <v>10</v>
      </c>
      <c r="P20" s="22">
        <v>49</v>
      </c>
      <c r="Q20" s="22">
        <v>46</v>
      </c>
      <c r="R20" s="22">
        <f t="shared" si="8"/>
        <v>60</v>
      </c>
      <c r="S20" s="95">
        <f t="shared" si="5"/>
        <v>56</v>
      </c>
      <c r="T20" s="61"/>
      <c r="U20" s="22">
        <v>116</v>
      </c>
      <c r="V20" s="22">
        <v>115</v>
      </c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>
        <v>0</v>
      </c>
      <c r="H21" s="22">
        <v>0</v>
      </c>
      <c r="I21" s="22">
        <v>14</v>
      </c>
      <c r="J21" s="22">
        <v>2</v>
      </c>
      <c r="K21" s="22">
        <f t="shared" si="6"/>
        <v>14</v>
      </c>
      <c r="L21" s="22">
        <f t="shared" si="7"/>
        <v>2</v>
      </c>
      <c r="M21" s="60"/>
      <c r="N21" s="22">
        <v>0</v>
      </c>
      <c r="O21" s="22">
        <v>0</v>
      </c>
      <c r="P21" s="22">
        <v>5</v>
      </c>
      <c r="Q21" s="22">
        <v>4</v>
      </c>
      <c r="R21" s="22">
        <f t="shared" si="8"/>
        <v>5</v>
      </c>
      <c r="S21" s="95">
        <f t="shared" si="5"/>
        <v>4</v>
      </c>
      <c r="T21" s="61"/>
      <c r="U21" s="22">
        <v>32</v>
      </c>
      <c r="V21" s="22">
        <v>31</v>
      </c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>
        <v>2</v>
      </c>
      <c r="H22" s="22">
        <v>0</v>
      </c>
      <c r="I22" s="22">
        <v>4</v>
      </c>
      <c r="J22" s="22">
        <v>0</v>
      </c>
      <c r="K22" s="22">
        <f t="shared" si="6"/>
        <v>6</v>
      </c>
      <c r="L22" s="22">
        <f t="shared" si="7"/>
        <v>0</v>
      </c>
      <c r="M22" s="60"/>
      <c r="N22" s="22">
        <v>2</v>
      </c>
      <c r="O22" s="22">
        <v>2</v>
      </c>
      <c r="P22" s="22">
        <v>11</v>
      </c>
      <c r="Q22" s="22">
        <v>10</v>
      </c>
      <c r="R22" s="22">
        <f t="shared" si="8"/>
        <v>13</v>
      </c>
      <c r="S22" s="20">
        <f t="shared" si="5"/>
        <v>12</v>
      </c>
      <c r="T22" s="61"/>
      <c r="U22" s="22">
        <v>20</v>
      </c>
      <c r="V22" s="22">
        <v>20</v>
      </c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>
        <v>0</v>
      </c>
      <c r="H23" s="22">
        <v>0</v>
      </c>
      <c r="I23" s="22">
        <v>0</v>
      </c>
      <c r="J23" s="22">
        <v>0</v>
      </c>
      <c r="K23" s="22">
        <f t="shared" si="6"/>
        <v>0</v>
      </c>
      <c r="L23" s="22">
        <f t="shared" si="7"/>
        <v>0</v>
      </c>
      <c r="M23" s="60"/>
      <c r="N23" s="22">
        <v>1</v>
      </c>
      <c r="O23" s="22">
        <v>1</v>
      </c>
      <c r="P23" s="22">
        <v>4</v>
      </c>
      <c r="Q23" s="22">
        <v>4</v>
      </c>
      <c r="R23" s="22">
        <f t="shared" si="8"/>
        <v>5</v>
      </c>
      <c r="S23" s="20">
        <f t="shared" si="5"/>
        <v>5</v>
      </c>
      <c r="T23" s="61"/>
      <c r="U23" s="22">
        <v>7</v>
      </c>
      <c r="V23" s="22">
        <v>6</v>
      </c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2">
        <v>0</v>
      </c>
      <c r="H24" s="62">
        <v>0</v>
      </c>
      <c r="I24" s="62">
        <v>0</v>
      </c>
      <c r="J24" s="62">
        <v>0</v>
      </c>
      <c r="K24" s="22">
        <f t="shared" si="6"/>
        <v>0</v>
      </c>
      <c r="L24" s="22">
        <f t="shared" si="7"/>
        <v>0</v>
      </c>
      <c r="M24" s="60"/>
      <c r="N24" s="62">
        <v>0</v>
      </c>
      <c r="O24" s="62">
        <v>0</v>
      </c>
      <c r="P24" s="62">
        <v>1</v>
      </c>
      <c r="Q24" s="62">
        <v>1</v>
      </c>
      <c r="R24" s="62">
        <f t="shared" si="8"/>
        <v>1</v>
      </c>
      <c r="S24" s="20">
        <f t="shared" si="5"/>
        <v>1</v>
      </c>
      <c r="T24" s="61"/>
      <c r="U24" s="22">
        <v>16</v>
      </c>
      <c r="V24" s="22">
        <v>14</v>
      </c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2"/>
      <c r="H25" s="62"/>
      <c r="I25" s="62"/>
      <c r="J25" s="62"/>
      <c r="K25" s="22">
        <f t="shared" si="6"/>
        <v>0</v>
      </c>
      <c r="L25" s="22">
        <f t="shared" si="7"/>
        <v>0</v>
      </c>
      <c r="M25" s="60"/>
      <c r="N25" s="62"/>
      <c r="O25" s="62"/>
      <c r="P25" s="62"/>
      <c r="Q25" s="62"/>
      <c r="R25" s="62">
        <f t="shared" si="8"/>
        <v>0</v>
      </c>
      <c r="S25" s="62">
        <f t="shared" ref="S25:S30" si="9">O25+Q25</f>
        <v>0</v>
      </c>
      <c r="T25" s="61"/>
      <c r="U25" s="62"/>
      <c r="V25" s="62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2"/>
      <c r="H26" s="62"/>
      <c r="I26" s="62"/>
      <c r="J26" s="62"/>
      <c r="K26" s="22">
        <f t="shared" si="6"/>
        <v>0</v>
      </c>
      <c r="L26" s="22">
        <f t="shared" si="7"/>
        <v>0</v>
      </c>
      <c r="M26" s="60"/>
      <c r="N26" s="62"/>
      <c r="O26" s="62"/>
      <c r="P26" s="62"/>
      <c r="Q26" s="62"/>
      <c r="R26" s="62">
        <f t="shared" si="8"/>
        <v>0</v>
      </c>
      <c r="S26" s="62">
        <f t="shared" si="9"/>
        <v>0</v>
      </c>
      <c r="T26" s="61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2"/>
      <c r="H27" s="62"/>
      <c r="I27" s="62"/>
      <c r="J27" s="62"/>
      <c r="K27" s="22">
        <f t="shared" si="6"/>
        <v>0</v>
      </c>
      <c r="L27" s="22">
        <f t="shared" si="7"/>
        <v>0</v>
      </c>
      <c r="M27" s="13"/>
      <c r="N27" s="62"/>
      <c r="O27" s="62"/>
      <c r="P27" s="62"/>
      <c r="Q27" s="62"/>
      <c r="R27" s="62">
        <f t="shared" si="8"/>
        <v>0</v>
      </c>
      <c r="S27" s="62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2"/>
      <c r="H28" s="62"/>
      <c r="I28" s="62"/>
      <c r="J28" s="62"/>
      <c r="K28" s="22">
        <f t="shared" si="6"/>
        <v>0</v>
      </c>
      <c r="L28" s="22">
        <f t="shared" si="7"/>
        <v>0</v>
      </c>
      <c r="M28" s="13"/>
      <c r="N28" s="62"/>
      <c r="O28" s="62"/>
      <c r="P28" s="62"/>
      <c r="Q28" s="62"/>
      <c r="R28" s="62">
        <f t="shared" si="8"/>
        <v>0</v>
      </c>
      <c r="S28" s="62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2"/>
      <c r="H29" s="62"/>
      <c r="I29" s="62"/>
      <c r="J29" s="62"/>
      <c r="K29" s="22">
        <f t="shared" si="6"/>
        <v>0</v>
      </c>
      <c r="L29" s="22">
        <f t="shared" si="7"/>
        <v>0</v>
      </c>
      <c r="M29" s="13"/>
      <c r="N29" s="62"/>
      <c r="O29" s="62"/>
      <c r="P29" s="62"/>
      <c r="Q29" s="62"/>
      <c r="R29" s="62">
        <f t="shared" si="8"/>
        <v>0</v>
      </c>
      <c r="S29" s="62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2"/>
      <c r="H30" s="62"/>
      <c r="I30" s="62"/>
      <c r="J30" s="62"/>
      <c r="K30" s="22">
        <f t="shared" si="6"/>
        <v>0</v>
      </c>
      <c r="L30" s="22">
        <f t="shared" si="7"/>
        <v>0</v>
      </c>
      <c r="M30" s="13"/>
      <c r="N30" s="62"/>
      <c r="O30" s="62"/>
      <c r="P30" s="62"/>
      <c r="Q30" s="62"/>
      <c r="R30" s="62">
        <f t="shared" si="8"/>
        <v>0</v>
      </c>
      <c r="S30" s="62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2"/>
      <c r="H31" s="62"/>
      <c r="I31" s="62"/>
      <c r="J31" s="62"/>
      <c r="K31" s="22">
        <f t="shared" si="6"/>
        <v>0</v>
      </c>
      <c r="L31" s="22">
        <f t="shared" si="7"/>
        <v>0</v>
      </c>
      <c r="M31" s="13"/>
      <c r="N31" s="62"/>
      <c r="O31" s="62"/>
      <c r="P31" s="62"/>
      <c r="Q31" s="62"/>
      <c r="R31" s="62">
        <f t="shared" si="8"/>
        <v>0</v>
      </c>
      <c r="S31" s="62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2"/>
      <c r="H32" s="62"/>
      <c r="I32" s="62"/>
      <c r="J32" s="62"/>
      <c r="K32" s="22">
        <f t="shared" si="6"/>
        <v>0</v>
      </c>
      <c r="L32" s="22">
        <f t="shared" si="7"/>
        <v>0</v>
      </c>
      <c r="M32" s="13"/>
      <c r="N32" s="62"/>
      <c r="O32" s="62"/>
      <c r="P32" s="62"/>
      <c r="Q32" s="62"/>
      <c r="R32" s="62">
        <f>N32+P32</f>
        <v>0</v>
      </c>
      <c r="S32" s="62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2"/>
      <c r="H33" s="62"/>
      <c r="I33" s="62"/>
      <c r="J33" s="62"/>
      <c r="K33" s="22">
        <f t="shared" si="6"/>
        <v>0</v>
      </c>
      <c r="L33" s="22">
        <f t="shared" si="7"/>
        <v>0</v>
      </c>
      <c r="M33" s="13"/>
      <c r="N33" s="62"/>
      <c r="O33" s="62"/>
      <c r="P33" s="62"/>
      <c r="Q33" s="62"/>
      <c r="R33" s="62">
        <f>N33+P33</f>
        <v>0</v>
      </c>
      <c r="S33" s="62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2"/>
      <c r="H34" s="62"/>
      <c r="I34" s="62"/>
      <c r="J34" s="62"/>
      <c r="K34" s="22">
        <f t="shared" si="6"/>
        <v>0</v>
      </c>
      <c r="L34" s="22">
        <f t="shared" si="7"/>
        <v>0</v>
      </c>
      <c r="M34" s="13"/>
      <c r="N34" s="62"/>
      <c r="O34" s="62"/>
      <c r="P34" s="62"/>
      <c r="Q34" s="62"/>
      <c r="R34" s="62">
        <f>N34+P34</f>
        <v>0</v>
      </c>
      <c r="S34" s="62">
        <v>0</v>
      </c>
      <c r="T34" s="14"/>
      <c r="U34" s="22"/>
      <c r="V34" s="22"/>
      <c r="W34" s="12"/>
    </row>
    <row r="35" spans="1:23" x14ac:dyDescent="0.25">
      <c r="A35" s="79" t="s">
        <v>106</v>
      </c>
      <c r="B35" s="79"/>
      <c r="C35" s="79"/>
      <c r="D35" s="79"/>
      <c r="E35" s="79"/>
      <c r="F35" s="79"/>
      <c r="G35" s="22">
        <f t="shared" ref="G35:L35" si="10">SUM(G14:G34)</f>
        <v>1912</v>
      </c>
      <c r="H35" s="22">
        <f t="shared" si="10"/>
        <v>403</v>
      </c>
      <c r="I35" s="22">
        <f t="shared" si="10"/>
        <v>3720</v>
      </c>
      <c r="J35" s="22">
        <f t="shared" si="10"/>
        <v>822</v>
      </c>
      <c r="K35" s="20">
        <f t="shared" si="10"/>
        <v>5632</v>
      </c>
      <c r="L35" s="20">
        <f t="shared" si="10"/>
        <v>1225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4" customFormat="1" x14ac:dyDescent="0.25">
      <c r="A36" s="80" t="s">
        <v>107</v>
      </c>
      <c r="B36" s="80"/>
      <c r="C36" s="80"/>
      <c r="D36" s="80"/>
      <c r="E36" s="80"/>
      <c r="F36" s="80"/>
      <c r="G36" s="81">
        <f t="shared" ref="G36:L36" si="11">G12+G35</f>
        <v>2197</v>
      </c>
      <c r="H36" s="81">
        <f t="shared" si="11"/>
        <v>478</v>
      </c>
      <c r="I36" s="81">
        <f t="shared" si="11"/>
        <v>4814</v>
      </c>
      <c r="J36" s="81">
        <f t="shared" si="11"/>
        <v>1074</v>
      </c>
      <c r="K36" s="81">
        <f t="shared" si="11"/>
        <v>7011</v>
      </c>
      <c r="L36" s="81">
        <f t="shared" si="11"/>
        <v>1552</v>
      </c>
      <c r="M36" s="82"/>
      <c r="N36" s="81">
        <f>SUM(N5:N35)</f>
        <v>170</v>
      </c>
      <c r="O36" s="81">
        <f t="shared" ref="O36:V36" si="12">SUM(O5:O35)</f>
        <v>168</v>
      </c>
      <c r="P36" s="81">
        <f t="shared" si="12"/>
        <v>248</v>
      </c>
      <c r="Q36" s="81">
        <f t="shared" si="12"/>
        <v>227</v>
      </c>
      <c r="R36" s="81">
        <f t="shared" si="12"/>
        <v>418</v>
      </c>
      <c r="S36" s="81">
        <f t="shared" si="12"/>
        <v>395</v>
      </c>
      <c r="T36" s="82"/>
      <c r="U36" s="81">
        <f t="shared" si="12"/>
        <v>801</v>
      </c>
      <c r="V36" s="81">
        <f t="shared" si="12"/>
        <v>781</v>
      </c>
      <c r="W36" s="83"/>
    </row>
    <row r="37" spans="1:23" x14ac:dyDescent="0.25">
      <c r="A37" s="79"/>
      <c r="B37" s="79"/>
      <c r="C37" s="79"/>
      <c r="D37" s="79"/>
      <c r="E37" s="79"/>
      <c r="F37" s="79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3" t="s">
        <v>77</v>
      </c>
      <c r="B38" s="173"/>
      <c r="C38" s="173"/>
      <c r="D38" s="173"/>
      <c r="E38" s="173"/>
      <c r="F38" s="173"/>
      <c r="G38" s="62">
        <f>277+454</f>
        <v>731</v>
      </c>
      <c r="H38" s="62">
        <f>55+424</f>
        <v>479</v>
      </c>
      <c r="I38" s="62">
        <f>1830+1089</f>
        <v>2919</v>
      </c>
      <c r="J38" s="62">
        <f>424+223</f>
        <v>647</v>
      </c>
      <c r="K38" s="62">
        <f>G38+I38</f>
        <v>3650</v>
      </c>
      <c r="L38" s="62">
        <f>H38+J38</f>
        <v>1126</v>
      </c>
      <c r="M38" s="13"/>
      <c r="N38" s="62">
        <v>45</v>
      </c>
      <c r="O38" s="62">
        <v>45</v>
      </c>
      <c r="P38" s="62">
        <v>482</v>
      </c>
      <c r="Q38" s="62">
        <v>408</v>
      </c>
      <c r="R38" s="62">
        <f>N38+P38</f>
        <v>527</v>
      </c>
      <c r="S38" s="62">
        <f>O38+Q38</f>
        <v>453</v>
      </c>
      <c r="T38" s="13"/>
      <c r="U38" s="62">
        <v>1574</v>
      </c>
      <c r="V38" s="62">
        <v>1557</v>
      </c>
      <c r="W38" s="53"/>
    </row>
    <row r="39" spans="1:23" s="54" customFormat="1" x14ac:dyDescent="0.25">
      <c r="A39" s="174" t="s">
        <v>66</v>
      </c>
      <c r="B39" s="174"/>
      <c r="C39" s="174"/>
      <c r="D39" s="174"/>
      <c r="E39" s="174"/>
      <c r="F39" s="174"/>
      <c r="G39" s="62">
        <v>546</v>
      </c>
      <c r="H39" s="62">
        <v>104</v>
      </c>
      <c r="I39" s="62">
        <v>4795</v>
      </c>
      <c r="J39" s="62">
        <v>1058</v>
      </c>
      <c r="K39" s="62">
        <f>G39+I39</f>
        <v>5341</v>
      </c>
      <c r="L39" s="62">
        <f>J39+H39</f>
        <v>1162</v>
      </c>
      <c r="M39" s="13"/>
      <c r="N39" s="62">
        <v>355</v>
      </c>
      <c r="O39" s="62">
        <v>343</v>
      </c>
      <c r="P39" s="62">
        <v>2982</v>
      </c>
      <c r="Q39" s="62">
        <v>2697</v>
      </c>
      <c r="R39" s="62">
        <f>P39+N39</f>
        <v>3337</v>
      </c>
      <c r="S39" s="62">
        <f>Q39+O39</f>
        <v>3040</v>
      </c>
      <c r="T39" s="13"/>
      <c r="U39" s="62">
        <f>2986+107+77+66</f>
        <v>3236</v>
      </c>
      <c r="V39" s="62">
        <f>2954+106+75+65</f>
        <v>3200</v>
      </c>
      <c r="W39" s="95"/>
    </row>
    <row r="40" spans="1:23" s="54" customFormat="1" x14ac:dyDescent="0.25">
      <c r="A40" s="174" t="s">
        <v>85</v>
      </c>
      <c r="B40" s="174"/>
      <c r="C40" s="174"/>
      <c r="D40" s="174"/>
      <c r="E40" s="174"/>
      <c r="F40" s="174"/>
      <c r="G40" s="62">
        <v>619</v>
      </c>
      <c r="H40" s="62">
        <v>144</v>
      </c>
      <c r="I40" s="62">
        <v>10128</v>
      </c>
      <c r="J40" s="62">
        <v>2297</v>
      </c>
      <c r="K40" s="62">
        <v>10749</v>
      </c>
      <c r="L40" s="62">
        <v>2441</v>
      </c>
      <c r="M40" s="13"/>
      <c r="N40" s="62">
        <v>1001</v>
      </c>
      <c r="O40" s="62">
        <v>996</v>
      </c>
      <c r="P40" s="62">
        <v>2273</v>
      </c>
      <c r="Q40" s="62">
        <v>2219</v>
      </c>
      <c r="R40" s="62">
        <v>3274</v>
      </c>
      <c r="S40" s="62">
        <v>3215</v>
      </c>
      <c r="T40" s="13"/>
      <c r="U40" s="62">
        <v>2550</v>
      </c>
      <c r="V40" s="62">
        <v>2488</v>
      </c>
      <c r="W40" s="95"/>
    </row>
    <row r="41" spans="1:23" s="54" customFormat="1" x14ac:dyDescent="0.25">
      <c r="A41" s="174" t="s">
        <v>86</v>
      </c>
      <c r="B41" s="174"/>
      <c r="C41" s="174"/>
      <c r="D41" s="174"/>
      <c r="E41" s="174"/>
      <c r="F41" s="174"/>
      <c r="G41" s="95">
        <v>449</v>
      </c>
      <c r="H41" s="95">
        <v>92</v>
      </c>
      <c r="I41" s="95">
        <v>23966</v>
      </c>
      <c r="J41" s="95">
        <v>5592</v>
      </c>
      <c r="K41" s="95">
        <v>24415</v>
      </c>
      <c r="L41" s="95">
        <v>5684</v>
      </c>
      <c r="M41" s="13"/>
      <c r="N41" s="95">
        <v>949</v>
      </c>
      <c r="O41" s="95">
        <v>939</v>
      </c>
      <c r="P41" s="95">
        <v>7289</v>
      </c>
      <c r="Q41" s="95">
        <v>7091</v>
      </c>
      <c r="R41" s="95">
        <v>8238</v>
      </c>
      <c r="S41" s="95">
        <v>8030</v>
      </c>
      <c r="T41" s="13"/>
      <c r="U41" s="95">
        <v>5737</v>
      </c>
      <c r="V41" s="95">
        <v>5678</v>
      </c>
      <c r="W41" s="95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112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113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Normal="100" zoomScaleSheetLayoutView="100" workbookViewId="0">
      <selection activeCell="H30" sqref="H30"/>
    </sheetView>
    <sheetView workbookViewId="1"/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8"/>
      <c r="H1" s="78"/>
      <c r="I1" s="78"/>
      <c r="J1" s="55"/>
      <c r="K1" s="55"/>
      <c r="L1" s="55"/>
      <c r="M1" s="55"/>
      <c r="N1" s="55"/>
      <c r="O1" s="55"/>
      <c r="P1" s="55"/>
      <c r="Q1" s="55"/>
      <c r="R1" s="78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7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2"/>
      <c r="AO1" s="55"/>
      <c r="AP1" s="34"/>
      <c r="AQ1" s="55"/>
      <c r="AR1" s="55"/>
      <c r="AS1" s="55"/>
      <c r="AT1" s="114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0" t="s">
        <v>52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16"/>
      <c r="R2" s="180" t="s">
        <v>52</v>
      </c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16"/>
      <c r="AD2" s="180" t="s">
        <v>52</v>
      </c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16"/>
      <c r="AP2" s="180" t="s">
        <v>52</v>
      </c>
      <c r="AQ2" s="180"/>
      <c r="AR2" s="180"/>
      <c r="AS2" s="180"/>
      <c r="AT2" s="180"/>
      <c r="AU2" s="180"/>
      <c r="AV2" s="180"/>
      <c r="AW2" s="180"/>
      <c r="AX2" s="180"/>
      <c r="AY2" s="180"/>
      <c r="AZ2" s="180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2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5"/>
      <c r="AQ3" s="29">
        <v>2013</v>
      </c>
      <c r="AR3" s="29"/>
      <c r="AT3" s="85"/>
      <c r="AU3" s="29">
        <v>2014</v>
      </c>
      <c r="AV3" s="29"/>
      <c r="AW3" s="101"/>
      <c r="AX3" s="113"/>
      <c r="AY3" s="29">
        <v>2015</v>
      </c>
      <c r="AZ3" s="29"/>
      <c r="BB3" s="73"/>
      <c r="BC3" s="73">
        <v>2016</v>
      </c>
      <c r="BD3" s="73"/>
      <c r="BE3" s="107"/>
      <c r="BF3" s="73"/>
      <c r="BG3" s="73">
        <v>2017</v>
      </c>
      <c r="BH3" s="73"/>
      <c r="BI3" s="107"/>
      <c r="BJ3" s="73"/>
      <c r="BK3" s="73">
        <v>2018</v>
      </c>
      <c r="BL3" s="73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2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1"/>
      <c r="AX4" s="29" t="s">
        <v>23</v>
      </c>
      <c r="AY4" s="29" t="s">
        <v>53</v>
      </c>
      <c r="AZ4" s="29" t="s">
        <v>25</v>
      </c>
      <c r="BB4" s="125" t="s">
        <v>23</v>
      </c>
      <c r="BC4" s="125" t="s">
        <v>53</v>
      </c>
      <c r="BD4" s="125" t="s">
        <v>25</v>
      </c>
      <c r="BE4" s="125"/>
      <c r="BF4" s="125" t="s">
        <v>23</v>
      </c>
      <c r="BG4" s="125" t="s">
        <v>53</v>
      </c>
      <c r="BH4" s="125" t="s">
        <v>25</v>
      </c>
      <c r="BI4" s="125"/>
      <c r="BJ4" s="125" t="s">
        <v>23</v>
      </c>
      <c r="BK4" s="125" t="s">
        <v>53</v>
      </c>
      <c r="BL4" s="125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4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4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4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5">
        <v>343</v>
      </c>
      <c r="AY15" s="105">
        <v>69</v>
      </c>
      <c r="AZ15" s="105">
        <v>56</v>
      </c>
      <c r="BB15" s="124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4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8" t="s">
        <v>76</v>
      </c>
      <c r="AY17" s="178"/>
      <c r="AZ17" s="178"/>
      <c r="BB17" s="124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8" t="s">
        <v>73</v>
      </c>
      <c r="AY18" s="178"/>
      <c r="AZ18" s="178"/>
      <c r="BB18" s="124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8" t="s">
        <v>74</v>
      </c>
      <c r="AY19" s="178"/>
      <c r="AZ19" s="178"/>
      <c r="BB19" s="124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3">
        <v>1018</v>
      </c>
      <c r="AU20" s="103">
        <v>185</v>
      </c>
      <c r="AV20" s="103">
        <v>33</v>
      </c>
      <c r="AW20" s="104"/>
      <c r="AX20" s="179" t="s">
        <v>75</v>
      </c>
      <c r="AY20" s="179"/>
      <c r="AZ20" s="179"/>
      <c r="BA20" s="6"/>
      <c r="BB20" s="124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2">
        <v>154</v>
      </c>
      <c r="BC21" s="133">
        <v>10</v>
      </c>
      <c r="BD21" s="133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8">
        <v>448</v>
      </c>
      <c r="K22" s="88">
        <v>255</v>
      </c>
      <c r="L22" s="88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  <sheetView workbookViewId="1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5"/>
      <c r="F2" s="85">
        <v>2004</v>
      </c>
      <c r="G2" s="85"/>
      <c r="H2" s="38"/>
      <c r="I2" s="85"/>
      <c r="J2" s="85">
        <v>2005</v>
      </c>
      <c r="K2" s="85"/>
      <c r="L2" s="38"/>
      <c r="M2" s="85"/>
      <c r="N2" s="85">
        <v>2006</v>
      </c>
      <c r="O2" s="85"/>
      <c r="P2" s="38"/>
      <c r="Q2" s="85"/>
      <c r="R2" s="85">
        <v>2007</v>
      </c>
      <c r="S2" s="85"/>
      <c r="T2" s="38"/>
      <c r="U2" s="85"/>
      <c r="V2" s="85">
        <v>2008</v>
      </c>
      <c r="W2" s="85"/>
      <c r="X2" s="38"/>
      <c r="Y2" s="85"/>
      <c r="Z2" s="85">
        <v>2009</v>
      </c>
      <c r="AA2" s="85"/>
      <c r="AC2" s="85"/>
      <c r="AD2" s="85">
        <v>2010</v>
      </c>
      <c r="AE2" s="85"/>
      <c r="AF2" s="85"/>
      <c r="AG2" s="85"/>
      <c r="AH2" s="85">
        <v>2011</v>
      </c>
      <c r="AI2" s="85"/>
      <c r="AJ2" s="85"/>
      <c r="AK2" s="85"/>
      <c r="AL2" s="85">
        <v>2012</v>
      </c>
      <c r="AM2" s="85"/>
      <c r="AN2" s="85"/>
      <c r="AO2" s="85"/>
      <c r="AP2" s="85">
        <v>2013</v>
      </c>
      <c r="AQ2" s="85"/>
      <c r="AS2" s="85"/>
      <c r="AT2" s="85">
        <v>2014</v>
      </c>
      <c r="AU2" s="85"/>
      <c r="AV2" s="85"/>
      <c r="AW2" s="181">
        <v>2015</v>
      </c>
      <c r="AX2" s="181"/>
      <c r="AY2" s="181"/>
      <c r="AZ2" s="126"/>
      <c r="BA2" s="126"/>
      <c r="BB2" s="126">
        <v>2016</v>
      </c>
      <c r="BC2" s="126"/>
      <c r="BE2" s="126"/>
      <c r="BF2" s="126">
        <v>2017</v>
      </c>
      <c r="BG2" s="126"/>
      <c r="BH2" s="126"/>
      <c r="BI2" s="181">
        <v>2018</v>
      </c>
      <c r="BJ2" s="181"/>
      <c r="BK2" s="181"/>
    </row>
    <row r="3" spans="1:63" x14ac:dyDescent="0.25">
      <c r="A3" s="85" t="s">
        <v>33</v>
      </c>
      <c r="B3" s="86" t="s">
        <v>34</v>
      </c>
      <c r="C3" s="86"/>
      <c r="D3" s="86"/>
      <c r="E3" s="85" t="s">
        <v>23</v>
      </c>
      <c r="F3" s="85" t="s">
        <v>24</v>
      </c>
      <c r="G3" s="85" t="s">
        <v>25</v>
      </c>
      <c r="H3" s="85"/>
      <c r="I3" s="85" t="s">
        <v>23</v>
      </c>
      <c r="J3" s="85" t="s">
        <v>24</v>
      </c>
      <c r="K3" s="85" t="s">
        <v>25</v>
      </c>
      <c r="L3" s="85"/>
      <c r="M3" s="85" t="s">
        <v>23</v>
      </c>
      <c r="N3" s="85" t="s">
        <v>24</v>
      </c>
      <c r="O3" s="85" t="s">
        <v>25</v>
      </c>
      <c r="P3" s="85"/>
      <c r="Q3" s="85" t="s">
        <v>23</v>
      </c>
      <c r="R3" s="85" t="s">
        <v>24</v>
      </c>
      <c r="S3" s="85" t="s">
        <v>25</v>
      </c>
      <c r="T3" s="85"/>
      <c r="U3" s="85" t="s">
        <v>23</v>
      </c>
      <c r="V3" s="85" t="s">
        <v>24</v>
      </c>
      <c r="W3" s="85" t="s">
        <v>25</v>
      </c>
      <c r="X3" s="85"/>
      <c r="Y3" s="85" t="s">
        <v>23</v>
      </c>
      <c r="Z3" s="85" t="s">
        <v>24</v>
      </c>
      <c r="AA3" s="85" t="s">
        <v>25</v>
      </c>
      <c r="AB3" s="96"/>
      <c r="AC3" s="85" t="s">
        <v>23</v>
      </c>
      <c r="AD3" s="85" t="s">
        <v>24</v>
      </c>
      <c r="AE3" s="85" t="s">
        <v>25</v>
      </c>
      <c r="AF3" s="85"/>
      <c r="AG3" s="85" t="s">
        <v>23</v>
      </c>
      <c r="AH3" s="85" t="s">
        <v>24</v>
      </c>
      <c r="AI3" s="85" t="s">
        <v>25</v>
      </c>
      <c r="AJ3" s="85"/>
      <c r="AK3" s="85" t="s">
        <v>23</v>
      </c>
      <c r="AL3" s="85" t="s">
        <v>24</v>
      </c>
      <c r="AM3" s="85" t="s">
        <v>25</v>
      </c>
      <c r="AN3" s="85"/>
      <c r="AO3" s="85" t="s">
        <v>23</v>
      </c>
      <c r="AP3" s="85" t="s">
        <v>24</v>
      </c>
      <c r="AQ3" s="85" t="s">
        <v>25</v>
      </c>
      <c r="AR3" s="85"/>
      <c r="AS3" s="85" t="s">
        <v>23</v>
      </c>
      <c r="AT3" s="85" t="s">
        <v>24</v>
      </c>
      <c r="AU3" s="85" t="s">
        <v>25</v>
      </c>
      <c r="AV3" s="85"/>
      <c r="AW3" s="85" t="s">
        <v>23</v>
      </c>
      <c r="AX3" s="85" t="s">
        <v>24</v>
      </c>
      <c r="AY3" s="85" t="s">
        <v>25</v>
      </c>
      <c r="AZ3" s="126"/>
      <c r="BA3" s="126" t="s">
        <v>23</v>
      </c>
      <c r="BB3" s="126" t="s">
        <v>24</v>
      </c>
      <c r="BC3" s="126" t="s">
        <v>25</v>
      </c>
      <c r="BD3" s="126"/>
      <c r="BE3" s="126" t="s">
        <v>23</v>
      </c>
      <c r="BF3" s="126" t="s">
        <v>24</v>
      </c>
      <c r="BG3" s="126" t="s">
        <v>25</v>
      </c>
      <c r="BH3" s="126"/>
      <c r="BI3" s="126" t="s">
        <v>23</v>
      </c>
      <c r="BJ3" s="126" t="s">
        <v>24</v>
      </c>
      <c r="BK3" s="126" t="s">
        <v>25</v>
      </c>
    </row>
    <row r="4" spans="1:63" x14ac:dyDescent="0.25">
      <c r="A4" s="38">
        <v>34</v>
      </c>
      <c r="B4" s="97">
        <v>40410</v>
      </c>
      <c r="C4" s="112" t="s">
        <v>94</v>
      </c>
      <c r="D4" s="97">
        <v>40416</v>
      </c>
      <c r="I4" s="70">
        <v>108</v>
      </c>
      <c r="J4" s="70">
        <v>0</v>
      </c>
      <c r="K4" s="70">
        <v>244</v>
      </c>
      <c r="M4" s="70">
        <v>170</v>
      </c>
      <c r="N4" s="70">
        <v>0</v>
      </c>
      <c r="O4" s="70">
        <v>206</v>
      </c>
      <c r="Q4" s="110">
        <v>96</v>
      </c>
      <c r="R4" s="70">
        <v>0</v>
      </c>
      <c r="S4" s="70">
        <v>420</v>
      </c>
      <c r="U4" s="110">
        <v>201</v>
      </c>
      <c r="V4" s="70">
        <v>1</v>
      </c>
      <c r="W4" s="70">
        <v>119</v>
      </c>
      <c r="AC4" s="32">
        <v>188</v>
      </c>
      <c r="AD4" s="38">
        <v>0</v>
      </c>
      <c r="AE4" s="32">
        <v>72</v>
      </c>
      <c r="AH4" s="38"/>
      <c r="AK4" s="111">
        <v>108</v>
      </c>
      <c r="AL4" s="38">
        <v>0</v>
      </c>
      <c r="AM4" s="38">
        <v>109</v>
      </c>
      <c r="AN4" s="38"/>
      <c r="AS4" s="128"/>
      <c r="AT4" s="128"/>
      <c r="AU4" s="128"/>
      <c r="AV4" s="128"/>
      <c r="AW4" s="128"/>
      <c r="AX4" s="128"/>
      <c r="AY4" s="128"/>
      <c r="AZ4" s="128"/>
      <c r="BA4" s="111">
        <v>6</v>
      </c>
      <c r="BB4" s="123"/>
      <c r="BC4" s="123">
        <v>9</v>
      </c>
      <c r="BE4" s="128"/>
      <c r="BF4" s="128"/>
      <c r="BG4" s="128"/>
      <c r="BH4" s="128"/>
      <c r="BI4" s="128"/>
      <c r="BJ4" s="128"/>
      <c r="BK4" s="128"/>
    </row>
    <row r="5" spans="1:63" x14ac:dyDescent="0.25">
      <c r="A5" s="38">
        <f t="shared" ref="A5:A17" si="0">A4+1</f>
        <v>35</v>
      </c>
      <c r="B5" s="97">
        <f t="shared" ref="B5:B17" si="1">B4+7</f>
        <v>40417</v>
      </c>
      <c r="C5" s="112" t="s">
        <v>94</v>
      </c>
      <c r="D5" s="97">
        <f t="shared" ref="D5:D17" si="2">D4+7</f>
        <v>40423</v>
      </c>
      <c r="I5" s="70">
        <v>153</v>
      </c>
      <c r="J5" s="70">
        <v>0</v>
      </c>
      <c r="K5" s="70">
        <v>337</v>
      </c>
      <c r="M5" s="70">
        <v>272</v>
      </c>
      <c r="N5" s="70">
        <v>0</v>
      </c>
      <c r="O5" s="70">
        <v>353</v>
      </c>
      <c r="Q5" s="110">
        <v>135</v>
      </c>
      <c r="R5" s="70">
        <v>0</v>
      </c>
      <c r="S5" s="70">
        <v>953</v>
      </c>
      <c r="U5" s="110">
        <v>397</v>
      </c>
      <c r="V5" s="70">
        <v>3</v>
      </c>
      <c r="W5" s="70">
        <v>184</v>
      </c>
      <c r="Y5" s="70">
        <v>94</v>
      </c>
      <c r="Z5" s="70">
        <v>0</v>
      </c>
      <c r="AA5" s="70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0"/>
      <c r="AT5" s="70"/>
      <c r="AU5" s="70"/>
      <c r="AV5" s="70"/>
      <c r="AW5" s="110">
        <v>24</v>
      </c>
      <c r="AX5" s="70">
        <v>0</v>
      </c>
      <c r="AY5" s="70">
        <v>55</v>
      </c>
      <c r="AZ5" s="70"/>
      <c r="BA5" s="129">
        <v>63</v>
      </c>
      <c r="BB5" s="123"/>
      <c r="BC5" s="123">
        <v>134</v>
      </c>
      <c r="BE5" s="70"/>
      <c r="BF5" s="70"/>
      <c r="BG5" s="70"/>
      <c r="BH5" s="70"/>
      <c r="BI5" s="110"/>
      <c r="BJ5" s="70"/>
      <c r="BK5" s="70"/>
    </row>
    <row r="6" spans="1:63" x14ac:dyDescent="0.25">
      <c r="A6" s="38">
        <f t="shared" si="0"/>
        <v>36</v>
      </c>
      <c r="B6" s="97">
        <f t="shared" si="1"/>
        <v>40424</v>
      </c>
      <c r="C6" s="112" t="s">
        <v>94</v>
      </c>
      <c r="D6" s="97">
        <f t="shared" si="2"/>
        <v>40430</v>
      </c>
      <c r="I6" s="70">
        <v>316</v>
      </c>
      <c r="J6" s="70">
        <v>2</v>
      </c>
      <c r="K6" s="70">
        <v>481</v>
      </c>
      <c r="M6" s="70">
        <v>452</v>
      </c>
      <c r="N6" s="70">
        <v>4</v>
      </c>
      <c r="O6" s="70">
        <v>518</v>
      </c>
      <c r="Q6" s="110">
        <v>261</v>
      </c>
      <c r="R6" s="70">
        <v>0</v>
      </c>
      <c r="S6" s="70">
        <v>1220</v>
      </c>
      <c r="U6" s="70">
        <v>687</v>
      </c>
      <c r="V6" s="70">
        <v>3</v>
      </c>
      <c r="W6" s="70">
        <v>225</v>
      </c>
      <c r="Y6" s="70">
        <v>264</v>
      </c>
      <c r="Z6" s="70">
        <v>0</v>
      </c>
      <c r="AA6" s="70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0">
        <v>76</v>
      </c>
      <c r="AT6" s="70">
        <v>0</v>
      </c>
      <c r="AU6" s="70">
        <v>70</v>
      </c>
      <c r="AV6" s="70"/>
      <c r="AW6" s="70">
        <v>49</v>
      </c>
      <c r="AX6" s="70">
        <v>1</v>
      </c>
      <c r="AY6" s="70">
        <v>76</v>
      </c>
      <c r="AZ6" s="70"/>
      <c r="BA6" s="129">
        <v>135</v>
      </c>
      <c r="BB6" s="123"/>
      <c r="BC6" s="123">
        <v>184</v>
      </c>
      <c r="BE6" s="70"/>
      <c r="BF6" s="70"/>
      <c r="BG6" s="70"/>
      <c r="BH6" s="70"/>
      <c r="BI6" s="70"/>
      <c r="BJ6" s="70"/>
      <c r="BK6" s="70"/>
    </row>
    <row r="7" spans="1:63" x14ac:dyDescent="0.25">
      <c r="A7" s="38">
        <f t="shared" si="0"/>
        <v>37</v>
      </c>
      <c r="B7" s="97">
        <f t="shared" si="1"/>
        <v>40431</v>
      </c>
      <c r="C7" s="112" t="s">
        <v>94</v>
      </c>
      <c r="D7" s="97">
        <f t="shared" si="2"/>
        <v>40437</v>
      </c>
      <c r="E7" s="70">
        <v>274</v>
      </c>
      <c r="F7" s="70">
        <v>9</v>
      </c>
      <c r="G7" s="70">
        <v>31</v>
      </c>
      <c r="I7" s="70">
        <v>676</v>
      </c>
      <c r="J7" s="70">
        <v>4</v>
      </c>
      <c r="K7" s="70">
        <v>584</v>
      </c>
      <c r="M7" s="70">
        <v>565</v>
      </c>
      <c r="N7" s="70">
        <v>12</v>
      </c>
      <c r="O7" s="70">
        <v>658</v>
      </c>
      <c r="Q7" s="70">
        <v>368</v>
      </c>
      <c r="R7" s="70">
        <v>0</v>
      </c>
      <c r="S7" s="70">
        <v>1345</v>
      </c>
      <c r="U7" s="70">
        <v>1139</v>
      </c>
      <c r="V7" s="70">
        <v>4</v>
      </c>
      <c r="W7" s="70">
        <v>262</v>
      </c>
      <c r="Y7" s="70">
        <v>521</v>
      </c>
      <c r="Z7" s="70">
        <v>10</v>
      </c>
      <c r="AA7" s="70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0">
        <v>312</v>
      </c>
      <c r="AT7" s="70">
        <v>38</v>
      </c>
      <c r="AU7" s="70">
        <v>231</v>
      </c>
      <c r="AV7" s="70"/>
      <c r="AW7" s="70">
        <v>52</v>
      </c>
      <c r="AX7" s="70">
        <v>1</v>
      </c>
      <c r="AY7" s="70">
        <v>109</v>
      </c>
      <c r="AZ7" s="70"/>
      <c r="BA7" s="124">
        <v>220</v>
      </c>
      <c r="BB7" s="123">
        <v>1</v>
      </c>
      <c r="BC7" s="123">
        <v>284</v>
      </c>
      <c r="BE7" s="70"/>
      <c r="BF7" s="70"/>
      <c r="BG7" s="70"/>
      <c r="BH7" s="70"/>
      <c r="BI7" s="70"/>
      <c r="BJ7" s="70"/>
      <c r="BK7" s="70"/>
    </row>
    <row r="8" spans="1:63" x14ac:dyDescent="0.25">
      <c r="A8" s="38">
        <f t="shared" si="0"/>
        <v>38</v>
      </c>
      <c r="B8" s="97">
        <f t="shared" si="1"/>
        <v>40438</v>
      </c>
      <c r="C8" s="112" t="s">
        <v>94</v>
      </c>
      <c r="D8" s="97">
        <f t="shared" si="2"/>
        <v>40444</v>
      </c>
      <c r="E8" s="70">
        <v>686</v>
      </c>
      <c r="F8" s="70">
        <v>36</v>
      </c>
      <c r="G8" s="70">
        <v>132</v>
      </c>
      <c r="I8" s="70">
        <v>1054</v>
      </c>
      <c r="J8" s="70">
        <v>36</v>
      </c>
      <c r="K8" s="70">
        <v>834</v>
      </c>
      <c r="M8" s="70">
        <v>677</v>
      </c>
      <c r="N8" s="70">
        <v>44</v>
      </c>
      <c r="O8" s="70">
        <v>771</v>
      </c>
      <c r="Q8" s="70">
        <v>547</v>
      </c>
      <c r="R8" s="70">
        <v>0</v>
      </c>
      <c r="S8" s="70">
        <v>1438</v>
      </c>
      <c r="U8" s="70">
        <v>1387</v>
      </c>
      <c r="V8" s="70">
        <v>17</v>
      </c>
      <c r="W8" s="70">
        <v>307</v>
      </c>
      <c r="Y8" s="70">
        <v>830</v>
      </c>
      <c r="Z8" s="70">
        <v>35</v>
      </c>
      <c r="AA8" s="70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0">
        <v>347</v>
      </c>
      <c r="AT8" s="70">
        <v>42</v>
      </c>
      <c r="AU8" s="70">
        <v>287</v>
      </c>
      <c r="AV8" s="70"/>
      <c r="AW8" s="70">
        <v>150</v>
      </c>
      <c r="AX8" s="70">
        <v>12</v>
      </c>
      <c r="AY8" s="70">
        <v>227</v>
      </c>
      <c r="AZ8" s="70"/>
      <c r="BA8" s="124">
        <v>308</v>
      </c>
      <c r="BB8" s="123">
        <v>1</v>
      </c>
      <c r="BC8" s="123">
        <v>383</v>
      </c>
      <c r="BE8" s="70"/>
      <c r="BF8" s="70"/>
      <c r="BG8" s="70"/>
      <c r="BH8" s="70"/>
      <c r="BI8" s="70"/>
      <c r="BJ8" s="70"/>
      <c r="BK8" s="70"/>
    </row>
    <row r="9" spans="1:63" x14ac:dyDescent="0.25">
      <c r="A9" s="38">
        <f t="shared" si="0"/>
        <v>39</v>
      </c>
      <c r="B9" s="97">
        <f t="shared" si="1"/>
        <v>40445</v>
      </c>
      <c r="C9" s="112" t="s">
        <v>94</v>
      </c>
      <c r="D9" s="97">
        <f t="shared" si="2"/>
        <v>40451</v>
      </c>
      <c r="E9" s="70">
        <v>1304</v>
      </c>
      <c r="F9" s="70">
        <v>145</v>
      </c>
      <c r="G9" s="70">
        <v>503</v>
      </c>
      <c r="I9" s="70">
        <v>1162</v>
      </c>
      <c r="J9" s="70">
        <v>133</v>
      </c>
      <c r="K9" s="70">
        <v>1028</v>
      </c>
      <c r="M9" s="70">
        <v>826</v>
      </c>
      <c r="N9" s="70">
        <v>66</v>
      </c>
      <c r="O9" s="70">
        <v>1073</v>
      </c>
      <c r="Q9" s="70">
        <v>762</v>
      </c>
      <c r="R9" s="70">
        <v>2</v>
      </c>
      <c r="S9" s="70">
        <v>1627</v>
      </c>
      <c r="U9" s="70">
        <v>1676</v>
      </c>
      <c r="V9" s="70">
        <v>71</v>
      </c>
      <c r="W9" s="70">
        <v>416</v>
      </c>
      <c r="Y9" s="70">
        <v>1021</v>
      </c>
      <c r="Z9" s="70">
        <v>109</v>
      </c>
      <c r="AA9" s="70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0">
        <v>420</v>
      </c>
      <c r="AT9" s="70">
        <v>334</v>
      </c>
      <c r="AU9" s="70">
        <v>514</v>
      </c>
      <c r="AV9" s="70"/>
      <c r="AW9" s="70">
        <v>300</v>
      </c>
      <c r="AX9" s="70">
        <v>38</v>
      </c>
      <c r="AY9" s="70">
        <v>335</v>
      </c>
      <c r="AZ9" s="70"/>
      <c r="BA9" s="124">
        <v>428</v>
      </c>
      <c r="BB9" s="123">
        <v>1</v>
      </c>
      <c r="BC9" s="123">
        <v>478</v>
      </c>
      <c r="BE9" s="70"/>
      <c r="BF9" s="70"/>
      <c r="BG9" s="70"/>
      <c r="BH9" s="70"/>
      <c r="BI9" s="70"/>
      <c r="BJ9" s="70"/>
      <c r="BK9" s="70"/>
    </row>
    <row r="10" spans="1:63" x14ac:dyDescent="0.25">
      <c r="A10" s="38">
        <f t="shared" si="0"/>
        <v>40</v>
      </c>
      <c r="B10" s="97">
        <f t="shared" si="1"/>
        <v>40452</v>
      </c>
      <c r="C10" s="112" t="s">
        <v>94</v>
      </c>
      <c r="D10" s="97">
        <f t="shared" si="2"/>
        <v>40458</v>
      </c>
      <c r="E10" s="70">
        <v>1642</v>
      </c>
      <c r="F10" s="70">
        <v>472</v>
      </c>
      <c r="G10" s="70">
        <v>962</v>
      </c>
      <c r="I10" s="70">
        <v>1254</v>
      </c>
      <c r="J10" s="70">
        <v>245</v>
      </c>
      <c r="K10" s="70">
        <v>1406</v>
      </c>
      <c r="M10" s="70">
        <v>973</v>
      </c>
      <c r="N10" s="70">
        <v>115</v>
      </c>
      <c r="O10" s="70">
        <v>1950</v>
      </c>
      <c r="Q10" s="70">
        <v>835</v>
      </c>
      <c r="R10" s="70">
        <v>26</v>
      </c>
      <c r="S10" s="70">
        <v>2781</v>
      </c>
      <c r="U10" s="70">
        <v>1792</v>
      </c>
      <c r="V10" s="70">
        <v>188</v>
      </c>
      <c r="W10" s="70">
        <v>710</v>
      </c>
      <c r="Y10" s="70">
        <v>1046</v>
      </c>
      <c r="Z10" s="70">
        <v>118</v>
      </c>
      <c r="AA10" s="70">
        <v>893</v>
      </c>
      <c r="AC10" s="98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0">
        <v>698</v>
      </c>
      <c r="AT10" s="70">
        <v>675</v>
      </c>
      <c r="AU10" s="70">
        <v>636</v>
      </c>
      <c r="AV10" s="70"/>
      <c r="AW10" s="70">
        <v>414</v>
      </c>
      <c r="AX10" s="70">
        <v>87</v>
      </c>
      <c r="AY10" s="70">
        <v>445</v>
      </c>
      <c r="AZ10" s="70"/>
      <c r="BA10" s="124">
        <v>449</v>
      </c>
      <c r="BB10" s="123">
        <v>1</v>
      </c>
      <c r="BC10" s="123">
        <v>526</v>
      </c>
      <c r="BE10" s="70"/>
      <c r="BF10" s="70"/>
      <c r="BG10" s="70"/>
      <c r="BH10" s="70"/>
      <c r="BI10" s="70"/>
      <c r="BJ10" s="70"/>
      <c r="BK10" s="70"/>
    </row>
    <row r="11" spans="1:63" x14ac:dyDescent="0.25">
      <c r="A11" s="38">
        <f t="shared" si="0"/>
        <v>41</v>
      </c>
      <c r="B11" s="97">
        <f t="shared" si="1"/>
        <v>40459</v>
      </c>
      <c r="C11" s="112" t="s">
        <v>94</v>
      </c>
      <c r="D11" s="97">
        <f t="shared" si="2"/>
        <v>40465</v>
      </c>
      <c r="E11" s="70">
        <v>1906</v>
      </c>
      <c r="F11" s="70">
        <v>897</v>
      </c>
      <c r="G11" s="70">
        <v>1560</v>
      </c>
      <c r="I11" s="70">
        <v>1342</v>
      </c>
      <c r="J11" s="70">
        <v>514</v>
      </c>
      <c r="K11" s="70">
        <v>1808</v>
      </c>
      <c r="M11" s="70">
        <v>1061</v>
      </c>
      <c r="N11" s="70">
        <v>182</v>
      </c>
      <c r="O11" s="70">
        <v>2471</v>
      </c>
      <c r="Q11" s="70">
        <v>974</v>
      </c>
      <c r="R11" s="70">
        <v>51</v>
      </c>
      <c r="S11" s="70">
        <v>4108</v>
      </c>
      <c r="U11" s="70">
        <v>1856</v>
      </c>
      <c r="V11" s="70">
        <v>335</v>
      </c>
      <c r="W11" s="70">
        <v>849</v>
      </c>
      <c r="Y11" s="70">
        <v>1082</v>
      </c>
      <c r="Z11" s="70">
        <v>138</v>
      </c>
      <c r="AA11" s="70">
        <v>1118</v>
      </c>
      <c r="AC11" s="98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0">
        <v>870</v>
      </c>
      <c r="AT11" s="70">
        <v>980</v>
      </c>
      <c r="AU11" s="70">
        <v>705</v>
      </c>
      <c r="AV11" s="70"/>
      <c r="AW11" s="70">
        <v>479</v>
      </c>
      <c r="AX11" s="70">
        <v>246</v>
      </c>
      <c r="AY11" s="70">
        <v>776</v>
      </c>
      <c r="AZ11" s="70"/>
      <c r="BA11" s="124">
        <v>459</v>
      </c>
      <c r="BB11" s="123">
        <v>3</v>
      </c>
      <c r="BC11" s="123">
        <v>563</v>
      </c>
      <c r="BE11" s="70"/>
      <c r="BF11" s="70"/>
      <c r="BG11" s="70"/>
      <c r="BH11" s="70"/>
      <c r="BI11" s="70"/>
      <c r="BJ11" s="70"/>
      <c r="BK11" s="70"/>
    </row>
    <row r="12" spans="1:63" x14ac:dyDescent="0.25">
      <c r="A12" s="38">
        <f t="shared" si="0"/>
        <v>42</v>
      </c>
      <c r="B12" s="97">
        <f t="shared" si="1"/>
        <v>40466</v>
      </c>
      <c r="C12" s="112" t="s">
        <v>94</v>
      </c>
      <c r="D12" s="97">
        <f t="shared" si="2"/>
        <v>40472</v>
      </c>
      <c r="E12" s="70">
        <v>2060</v>
      </c>
      <c r="F12" s="70">
        <v>948</v>
      </c>
      <c r="G12" s="70">
        <v>1826</v>
      </c>
      <c r="I12" s="70">
        <v>1383</v>
      </c>
      <c r="J12" s="70">
        <v>554</v>
      </c>
      <c r="K12" s="70">
        <v>1989</v>
      </c>
      <c r="M12" s="70">
        <v>1111</v>
      </c>
      <c r="N12" s="70">
        <v>220</v>
      </c>
      <c r="O12" s="70">
        <v>3271</v>
      </c>
      <c r="Q12" s="70">
        <v>1021</v>
      </c>
      <c r="R12" s="70">
        <v>84</v>
      </c>
      <c r="S12" s="70">
        <v>4742</v>
      </c>
      <c r="U12" s="70">
        <v>1967</v>
      </c>
      <c r="V12" s="70">
        <v>401</v>
      </c>
      <c r="W12" s="70">
        <v>884</v>
      </c>
      <c r="Y12" s="70">
        <v>1109</v>
      </c>
      <c r="Z12" s="70">
        <v>154</v>
      </c>
      <c r="AA12" s="70">
        <v>1373</v>
      </c>
      <c r="AC12" s="98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0">
        <v>960</v>
      </c>
      <c r="AT12" s="70">
        <v>1075</v>
      </c>
      <c r="AU12" s="70">
        <v>957</v>
      </c>
      <c r="AV12" s="70"/>
      <c r="AW12" s="70">
        <v>527</v>
      </c>
      <c r="AX12" s="70">
        <v>391</v>
      </c>
      <c r="AY12" s="70">
        <v>1031</v>
      </c>
      <c r="AZ12" s="70"/>
      <c r="BA12" s="125">
        <v>459</v>
      </c>
      <c r="BB12" s="125">
        <v>3</v>
      </c>
      <c r="BC12" s="125">
        <v>563</v>
      </c>
      <c r="BE12" s="70"/>
      <c r="BF12" s="70"/>
      <c r="BG12" s="70"/>
      <c r="BH12" s="70"/>
      <c r="BI12" s="70"/>
      <c r="BJ12" s="70"/>
      <c r="BK12" s="70"/>
    </row>
    <row r="13" spans="1:63" x14ac:dyDescent="0.25">
      <c r="A13" s="38">
        <f t="shared" si="0"/>
        <v>43</v>
      </c>
      <c r="B13" s="97">
        <f t="shared" si="1"/>
        <v>40473</v>
      </c>
      <c r="C13" s="112" t="s">
        <v>94</v>
      </c>
      <c r="D13" s="97">
        <f t="shared" si="2"/>
        <v>40479</v>
      </c>
      <c r="E13" s="70">
        <v>2062</v>
      </c>
      <c r="F13" s="70">
        <v>978</v>
      </c>
      <c r="G13" s="70">
        <v>1988</v>
      </c>
      <c r="I13" s="70">
        <v>1403</v>
      </c>
      <c r="J13" s="70">
        <v>687</v>
      </c>
      <c r="K13" s="70">
        <v>2094</v>
      </c>
      <c r="M13" s="70">
        <v>1133</v>
      </c>
      <c r="N13" s="70">
        <v>230</v>
      </c>
      <c r="O13" s="70">
        <v>3296</v>
      </c>
      <c r="Q13" s="70">
        <v>1022</v>
      </c>
      <c r="R13" s="70">
        <v>84</v>
      </c>
      <c r="S13" s="70">
        <v>4897</v>
      </c>
      <c r="U13" s="70">
        <v>2024</v>
      </c>
      <c r="V13" s="70">
        <v>439</v>
      </c>
      <c r="W13" s="70">
        <v>896</v>
      </c>
      <c r="Y13" s="70">
        <v>1126</v>
      </c>
      <c r="Z13" s="70">
        <v>170</v>
      </c>
      <c r="AA13" s="70">
        <v>1396</v>
      </c>
      <c r="AC13" s="99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0">
        <v>973</v>
      </c>
      <c r="AT13" s="70">
        <v>1093</v>
      </c>
      <c r="AU13" s="70">
        <v>1086</v>
      </c>
      <c r="AV13" s="70"/>
      <c r="AW13" s="70">
        <v>615</v>
      </c>
      <c r="AX13" s="70">
        <v>424</v>
      </c>
      <c r="AY13" s="70">
        <v>1067</v>
      </c>
      <c r="AZ13" s="70"/>
      <c r="BA13" s="124"/>
      <c r="BB13" s="123"/>
      <c r="BC13" s="123"/>
      <c r="BE13" s="70"/>
      <c r="BF13" s="70"/>
      <c r="BG13" s="70"/>
      <c r="BH13" s="70"/>
      <c r="BI13" s="70"/>
      <c r="BJ13" s="70"/>
      <c r="BK13" s="70"/>
    </row>
    <row r="14" spans="1:63" x14ac:dyDescent="0.25">
      <c r="A14" s="38">
        <f t="shared" si="0"/>
        <v>44</v>
      </c>
      <c r="B14" s="97">
        <f t="shared" si="1"/>
        <v>40480</v>
      </c>
      <c r="C14" s="112" t="s">
        <v>94</v>
      </c>
      <c r="D14" s="97">
        <f t="shared" si="2"/>
        <v>40486</v>
      </c>
      <c r="E14" s="70">
        <v>2079</v>
      </c>
      <c r="F14" s="70">
        <v>989</v>
      </c>
      <c r="G14" s="70">
        <v>2006</v>
      </c>
      <c r="I14" s="20">
        <v>1426</v>
      </c>
      <c r="J14" s="20">
        <v>772</v>
      </c>
      <c r="K14" s="20">
        <v>2219</v>
      </c>
      <c r="M14" s="70">
        <v>1173</v>
      </c>
      <c r="N14" s="70">
        <v>235</v>
      </c>
      <c r="O14" s="70">
        <v>3455</v>
      </c>
      <c r="Q14" s="70">
        <v>1031</v>
      </c>
      <c r="R14" s="70">
        <v>88</v>
      </c>
      <c r="S14" s="70">
        <v>5018</v>
      </c>
      <c r="U14" s="70">
        <v>2122</v>
      </c>
      <c r="V14" s="70">
        <v>447</v>
      </c>
      <c r="W14" s="70">
        <v>901</v>
      </c>
      <c r="Y14" s="70">
        <v>1144</v>
      </c>
      <c r="Z14" s="70">
        <v>178</v>
      </c>
      <c r="AA14" s="70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0">
        <v>979</v>
      </c>
      <c r="AT14" s="70">
        <v>1093</v>
      </c>
      <c r="AU14" s="70">
        <v>1092</v>
      </c>
      <c r="AV14" s="70"/>
      <c r="AW14" s="70">
        <v>698</v>
      </c>
      <c r="AX14" s="70">
        <v>454</v>
      </c>
      <c r="AY14" s="70">
        <v>1185</v>
      </c>
      <c r="AZ14" s="70"/>
      <c r="BA14" s="124"/>
      <c r="BB14" s="123"/>
      <c r="BC14" s="123"/>
      <c r="BE14" s="70"/>
      <c r="BF14" s="70"/>
      <c r="BG14" s="70"/>
      <c r="BH14" s="70"/>
      <c r="BI14" s="70"/>
      <c r="BJ14" s="70"/>
      <c r="BK14" s="70"/>
    </row>
    <row r="15" spans="1:63" x14ac:dyDescent="0.25">
      <c r="A15" s="38">
        <f t="shared" si="0"/>
        <v>45</v>
      </c>
      <c r="B15" s="97">
        <f t="shared" si="1"/>
        <v>40487</v>
      </c>
      <c r="C15" s="112" t="s">
        <v>94</v>
      </c>
      <c r="D15" s="97">
        <f t="shared" si="2"/>
        <v>40493</v>
      </c>
      <c r="E15" s="70">
        <v>2118</v>
      </c>
      <c r="F15" s="70">
        <v>998</v>
      </c>
      <c r="G15" s="70">
        <v>2025</v>
      </c>
      <c r="I15" s="38"/>
      <c r="M15" s="70">
        <v>1181</v>
      </c>
      <c r="N15" s="70">
        <v>247</v>
      </c>
      <c r="O15" s="70">
        <v>3880</v>
      </c>
      <c r="Q15" s="70">
        <v>1039</v>
      </c>
      <c r="R15" s="70">
        <v>88</v>
      </c>
      <c r="S15" s="70">
        <v>5026</v>
      </c>
      <c r="U15" s="70">
        <v>2122</v>
      </c>
      <c r="V15" s="70">
        <v>447</v>
      </c>
      <c r="W15" s="70">
        <v>901</v>
      </c>
      <c r="Y15" s="70">
        <v>1180</v>
      </c>
      <c r="Z15" s="70">
        <v>197</v>
      </c>
      <c r="AA15" s="70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0">
        <v>1019</v>
      </c>
      <c r="AT15" s="70">
        <v>1095</v>
      </c>
      <c r="AU15" s="70">
        <v>1101</v>
      </c>
      <c r="AV15" s="70"/>
      <c r="AW15" s="70">
        <v>744</v>
      </c>
      <c r="AX15" s="70">
        <v>471</v>
      </c>
      <c r="AY15" s="70">
        <v>1214</v>
      </c>
      <c r="AZ15" s="70"/>
      <c r="BA15" s="124"/>
      <c r="BB15" s="123"/>
      <c r="BC15" s="123"/>
      <c r="BE15" s="71"/>
      <c r="BF15" s="71"/>
      <c r="BG15" s="71"/>
      <c r="BH15" s="71"/>
      <c r="BI15" s="71"/>
      <c r="BJ15" s="71"/>
      <c r="BK15" s="71"/>
    </row>
    <row r="16" spans="1:63" x14ac:dyDescent="0.25">
      <c r="A16" s="38">
        <f t="shared" si="0"/>
        <v>46</v>
      </c>
      <c r="B16" s="97">
        <f t="shared" si="1"/>
        <v>40494</v>
      </c>
      <c r="C16" s="112" t="s">
        <v>94</v>
      </c>
      <c r="D16" s="97">
        <f t="shared" si="2"/>
        <v>40500</v>
      </c>
      <c r="E16" s="70">
        <v>2139</v>
      </c>
      <c r="F16" s="70">
        <v>1010</v>
      </c>
      <c r="G16" s="70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0">
        <v>2128</v>
      </c>
      <c r="V16" s="70">
        <v>447</v>
      </c>
      <c r="W16" s="70">
        <v>906</v>
      </c>
      <c r="Y16" s="70">
        <v>1191</v>
      </c>
      <c r="Z16" s="70">
        <v>201</v>
      </c>
      <c r="AA16" s="70">
        <v>1670</v>
      </c>
      <c r="AG16" s="32">
        <v>1674</v>
      </c>
      <c r="AH16" s="38">
        <v>362</v>
      </c>
      <c r="AI16" s="32">
        <v>1654</v>
      </c>
      <c r="AK16" s="101">
        <f>28+AK15</f>
        <v>2603</v>
      </c>
      <c r="AL16" s="101">
        <v>589</v>
      </c>
      <c r="AM16" s="101">
        <v>3616</v>
      </c>
      <c r="AN16" s="19"/>
      <c r="AO16" s="33">
        <v>704</v>
      </c>
      <c r="AP16" s="38">
        <f>56+AP15</f>
        <v>450</v>
      </c>
      <c r="AQ16" s="38">
        <v>1752</v>
      </c>
      <c r="AS16" s="88">
        <v>1071</v>
      </c>
      <c r="AT16" s="88">
        <v>1096</v>
      </c>
      <c r="AU16" s="88">
        <v>1107</v>
      </c>
      <c r="AV16" s="22"/>
      <c r="AW16" s="70">
        <v>831</v>
      </c>
      <c r="AX16" s="70">
        <v>483</v>
      </c>
      <c r="AY16" s="70">
        <v>1248</v>
      </c>
      <c r="AZ16" s="70"/>
      <c r="BA16" s="131" t="s">
        <v>99</v>
      </c>
      <c r="BB16" s="123"/>
      <c r="BC16" s="123"/>
      <c r="BE16" s="22"/>
      <c r="BF16" s="22"/>
      <c r="BG16" s="22"/>
      <c r="BH16" s="22"/>
      <c r="BI16" s="71"/>
      <c r="BJ16" s="71"/>
      <c r="BK16" s="71"/>
    </row>
    <row r="17" spans="1:63" x14ac:dyDescent="0.25">
      <c r="A17" s="38">
        <f t="shared" si="0"/>
        <v>47</v>
      </c>
      <c r="B17" s="97">
        <f t="shared" si="1"/>
        <v>40501</v>
      </c>
      <c r="C17" s="112" t="s">
        <v>94</v>
      </c>
      <c r="D17" s="97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0">
        <v>873</v>
      </c>
      <c r="AX17" s="70">
        <v>492</v>
      </c>
      <c r="AY17" s="70">
        <v>1280</v>
      </c>
      <c r="AZ17" s="70"/>
      <c r="BA17" s="131" t="s">
        <v>100</v>
      </c>
      <c r="BB17" s="123"/>
      <c r="BC17" s="123"/>
      <c r="BE17" s="34"/>
      <c r="BF17" s="34"/>
      <c r="BG17" s="34"/>
      <c r="BH17" s="34"/>
      <c r="BI17" s="71"/>
      <c r="BJ17" s="71"/>
      <c r="BK17" s="71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8">
        <v>875</v>
      </c>
      <c r="AX18" s="88">
        <v>494</v>
      </c>
      <c r="AY18" s="88">
        <v>1280</v>
      </c>
      <c r="AZ18" s="22"/>
      <c r="BA18" s="124" t="s">
        <v>101</v>
      </c>
      <c r="BB18" s="124"/>
      <c r="BC18" s="12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4"/>
      <c r="BB19" s="124"/>
      <c r="BC19" s="124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1">
        <v>571</v>
      </c>
      <c r="AQ20" s="101">
        <v>2145</v>
      </c>
      <c r="BA20" s="124"/>
      <c r="BB20" s="127"/>
      <c r="BC20" s="12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1"/>
      <c r="AQ21" s="101"/>
      <c r="BA21" s="130" t="s">
        <v>98</v>
      </c>
      <c r="BB21" s="127"/>
      <c r="BC21" s="127"/>
    </row>
    <row r="22" spans="1:63" x14ac:dyDescent="0.25">
      <c r="AO22" s="101">
        <v>833</v>
      </c>
      <c r="AP22" s="101"/>
      <c r="AQ22" s="101"/>
      <c r="BA22" s="127"/>
      <c r="BB22" s="127"/>
      <c r="BC22" s="127"/>
    </row>
    <row r="23" spans="1:63" x14ac:dyDescent="0.25">
      <c r="AO23" s="101"/>
      <c r="AP23" s="34"/>
      <c r="AQ23" s="33"/>
      <c r="BA23" s="127"/>
      <c r="BB23" s="34"/>
      <c r="BC23" s="124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tabSelected="1" view="pageBreakPreview" topLeftCell="AM4" zoomScale="90" zoomScaleNormal="90" zoomScaleSheetLayoutView="90" workbookViewId="0">
      <selection activeCell="BC14" sqref="BC14"/>
    </sheetView>
    <sheetView topLeftCell="AO2" workbookViewId="1">
      <selection activeCell="BA27" sqref="BA27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8"/>
      <c r="C2" s="78"/>
      <c r="D2" s="78"/>
      <c r="E2" s="180" t="s">
        <v>88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"/>
      <c r="Q2" s="180" t="s">
        <v>88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15"/>
      <c r="AC2" s="180" t="s">
        <v>88</v>
      </c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6"/>
      <c r="AO2" s="183" t="s">
        <v>88</v>
      </c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5" s="15" customFormat="1" x14ac:dyDescent="0.25">
      <c r="A3" s="19" t="s">
        <v>26</v>
      </c>
      <c r="E3" s="73"/>
      <c r="F3" s="73">
        <v>2004</v>
      </c>
      <c r="G3" s="73"/>
      <c r="H3" s="107"/>
      <c r="I3" s="73"/>
      <c r="J3" s="73">
        <v>2005</v>
      </c>
      <c r="K3" s="73"/>
      <c r="L3" s="107"/>
      <c r="M3" s="73"/>
      <c r="N3" s="73">
        <v>2006</v>
      </c>
      <c r="O3" s="73"/>
      <c r="P3" s="19"/>
      <c r="Q3" s="73"/>
      <c r="R3" s="73">
        <v>2007</v>
      </c>
      <c r="S3" s="73"/>
      <c r="T3" s="107"/>
      <c r="U3" s="73"/>
      <c r="V3" s="73">
        <v>2008</v>
      </c>
      <c r="W3" s="73"/>
      <c r="X3" s="107"/>
      <c r="Y3" s="73"/>
      <c r="Z3" s="73">
        <v>2009</v>
      </c>
      <c r="AA3" s="73"/>
      <c r="AB3" s="100"/>
      <c r="AC3" s="73"/>
      <c r="AD3" s="73">
        <v>2010</v>
      </c>
      <c r="AE3" s="73"/>
      <c r="AF3" s="100"/>
      <c r="AG3" s="73"/>
      <c r="AH3" s="73">
        <v>2011</v>
      </c>
      <c r="AI3" s="73"/>
      <c r="AJ3" s="100"/>
      <c r="AK3" s="73"/>
      <c r="AL3" s="73">
        <v>2012</v>
      </c>
      <c r="AM3" s="73"/>
      <c r="AN3" s="74"/>
      <c r="AO3" s="73"/>
      <c r="AP3" s="73">
        <v>2013</v>
      </c>
      <c r="AQ3" s="73"/>
      <c r="AR3" s="100"/>
      <c r="AS3" s="73"/>
      <c r="AT3" s="73">
        <v>2014</v>
      </c>
      <c r="AU3" s="73"/>
      <c r="AV3" s="107"/>
      <c r="AW3" s="73"/>
      <c r="AX3" s="73">
        <v>2015</v>
      </c>
      <c r="AY3" s="73"/>
      <c r="BA3" s="73"/>
      <c r="BB3" s="73">
        <v>2016</v>
      </c>
      <c r="BC3" s="73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2"/>
      <c r="I4" s="29" t="s">
        <v>23</v>
      </c>
      <c r="J4" s="29" t="s">
        <v>24</v>
      </c>
      <c r="K4" s="29" t="s">
        <v>25</v>
      </c>
      <c r="L4" s="102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2"/>
      <c r="U4" s="29" t="s">
        <v>23</v>
      </c>
      <c r="V4" s="29" t="s">
        <v>24</v>
      </c>
      <c r="W4" s="29" t="s">
        <v>25</v>
      </c>
      <c r="X4" s="102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2"/>
      <c r="AW4" s="29" t="s">
        <v>23</v>
      </c>
      <c r="AX4" s="29" t="s">
        <v>24</v>
      </c>
      <c r="AY4" s="29" t="s">
        <v>25</v>
      </c>
      <c r="BA4" s="122" t="s">
        <v>23</v>
      </c>
      <c r="BB4" s="122" t="s">
        <v>24</v>
      </c>
      <c r="BC4" s="122" t="s">
        <v>25</v>
      </c>
    </row>
    <row r="5" spans="1:55" x14ac:dyDescent="0.25">
      <c r="A5" s="2">
        <v>34</v>
      </c>
      <c r="B5" s="9">
        <v>40410</v>
      </c>
      <c r="C5" s="112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0" t="s">
        <v>56</v>
      </c>
      <c r="AX5" s="11"/>
      <c r="AY5" s="11"/>
      <c r="BA5" s="70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2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2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0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2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0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2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0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2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0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2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0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1">
        <v>1881</v>
      </c>
      <c r="AX11" s="11">
        <v>11</v>
      </c>
      <c r="AY11" s="11">
        <v>65</v>
      </c>
      <c r="BA11" s="71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2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8">
        <v>2859</v>
      </c>
      <c r="AD12" s="11">
        <v>58</v>
      </c>
      <c r="AE12" s="11">
        <v>9</v>
      </c>
      <c r="AG12" s="88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8" t="s">
        <v>61</v>
      </c>
      <c r="AP12" s="70">
        <v>6</v>
      </c>
      <c r="AQ12" s="70">
        <v>31</v>
      </c>
      <c r="AR12" s="16"/>
      <c r="AS12" s="2">
        <v>330</v>
      </c>
      <c r="AT12" s="2">
        <v>19</v>
      </c>
      <c r="AU12" s="2">
        <v>121</v>
      </c>
      <c r="AV12" s="2"/>
      <c r="AW12" s="88" t="s">
        <v>81</v>
      </c>
      <c r="AX12" s="11">
        <v>14</v>
      </c>
      <c r="AY12" s="11">
        <v>65</v>
      </c>
      <c r="BA12" s="88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2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8" t="s">
        <v>59</v>
      </c>
      <c r="AM13" s="108" t="s">
        <v>59</v>
      </c>
      <c r="AN13" s="11"/>
      <c r="AO13" s="70" t="s">
        <v>62</v>
      </c>
      <c r="AP13" s="108" t="s">
        <v>59</v>
      </c>
      <c r="AQ13" s="108" t="s">
        <v>59</v>
      </c>
      <c r="AR13" s="70"/>
      <c r="AS13" s="38">
        <v>399</v>
      </c>
      <c r="AT13" s="2">
        <v>56</v>
      </c>
      <c r="AU13" s="2">
        <v>128</v>
      </c>
      <c r="AV13" s="2"/>
      <c r="AW13" s="70" t="s">
        <v>62</v>
      </c>
      <c r="AX13" s="11">
        <v>14</v>
      </c>
      <c r="AY13" s="11">
        <v>65</v>
      </c>
      <c r="BA13" s="70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2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0">
        <v>1460</v>
      </c>
      <c r="AL14" s="11">
        <v>592</v>
      </c>
      <c r="AM14" s="11">
        <v>165</v>
      </c>
      <c r="AN14" s="11"/>
      <c r="AO14" s="70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2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0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2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0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2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0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2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0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2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1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2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1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1">
        <v>7189</v>
      </c>
      <c r="AT20" s="33">
        <v>3227</v>
      </c>
      <c r="AU20" s="2">
        <v>1286</v>
      </c>
      <c r="AV20" s="2"/>
      <c r="AW20" s="71">
        <v>3349</v>
      </c>
      <c r="AX20" s="71">
        <v>3264</v>
      </c>
      <c r="AY20" s="11">
        <v>482</v>
      </c>
      <c r="BA20" s="71">
        <v>1539</v>
      </c>
      <c r="BB20" s="71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2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1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9" t="s">
        <v>83</v>
      </c>
      <c r="AT21" s="33">
        <v>3267</v>
      </c>
      <c r="AU21" s="2">
        <v>1653</v>
      </c>
      <c r="AV21" s="2"/>
      <c r="AW21" s="89" t="s">
        <v>84</v>
      </c>
      <c r="AX21" s="71">
        <v>3319</v>
      </c>
      <c r="AY21" s="11">
        <v>1154</v>
      </c>
      <c r="BA21" s="71">
        <v>1540</v>
      </c>
      <c r="BB21" s="71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2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1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1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2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1">
        <v>17594</v>
      </c>
      <c r="AL23" s="11">
        <v>8236</v>
      </c>
      <c r="AM23" s="11">
        <v>3011</v>
      </c>
      <c r="AN23" s="11"/>
      <c r="AO23" s="109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6"/>
      <c r="AW23" s="11"/>
      <c r="AX23" s="88">
        <v>3337</v>
      </c>
      <c r="AY23" s="70">
        <v>1558</v>
      </c>
      <c r="BA23" s="89" t="s">
        <v>96</v>
      </c>
      <c r="BB23" s="88">
        <v>527</v>
      </c>
      <c r="BC23" s="70">
        <v>843</v>
      </c>
    </row>
    <row r="24" spans="1:55" x14ac:dyDescent="0.25">
      <c r="A24" s="2">
        <v>1</v>
      </c>
      <c r="B24" s="9">
        <v>40179</v>
      </c>
      <c r="C24" s="112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2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0"/>
      <c r="AY24" s="11">
        <v>1651</v>
      </c>
      <c r="BA24" s="20"/>
      <c r="BB24" s="70"/>
      <c r="BC24" s="11">
        <v>864</v>
      </c>
    </row>
    <row r="25" spans="1:55" x14ac:dyDescent="0.25">
      <c r="A25" s="2">
        <v>2</v>
      </c>
      <c r="B25" s="9">
        <f>+B24+7</f>
        <v>40186</v>
      </c>
      <c r="C25" s="112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2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2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2"/>
      <c r="AL26" s="11"/>
      <c r="AM26" s="11">
        <v>3788</v>
      </c>
      <c r="AN26" s="11"/>
      <c r="AO26" s="11"/>
      <c r="AP26" s="109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2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2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2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2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2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2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2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2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2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2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2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2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0">
        <v>2539</v>
      </c>
      <c r="AV32" s="70"/>
      <c r="AW32" s="11"/>
      <c r="AX32" s="11"/>
      <c r="AY32" s="70">
        <v>3256</v>
      </c>
      <c r="BA32" s="11"/>
      <c r="BB32" s="11"/>
      <c r="BC32" s="70">
        <v>1574</v>
      </c>
    </row>
    <row r="33" spans="1:55" x14ac:dyDescent="0.25">
      <c r="A33" s="2">
        <v>10</v>
      </c>
      <c r="B33" s="9">
        <f t="shared" si="3"/>
        <v>40242</v>
      </c>
      <c r="C33" s="112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2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8">
        <v>2550</v>
      </c>
      <c r="AV33" s="22"/>
      <c r="AW33" s="20">
        <f>3353+1988</f>
        <v>5341</v>
      </c>
      <c r="AX33" s="11"/>
      <c r="AY33" s="88">
        <v>3272</v>
      </c>
      <c r="BA33" s="20">
        <f>BA22+BA11</f>
        <v>3650</v>
      </c>
      <c r="BB33" s="11"/>
      <c r="BC33" s="88">
        <v>1574</v>
      </c>
    </row>
    <row r="34" spans="1:55" x14ac:dyDescent="0.25">
      <c r="A34" s="2">
        <v>11</v>
      </c>
      <c r="B34" s="9">
        <f t="shared" si="3"/>
        <v>40249</v>
      </c>
      <c r="C34" s="112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2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2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2" t="s">
        <v>60</v>
      </c>
      <c r="AL36" s="182"/>
      <c r="AS36" s="32" t="s">
        <v>65</v>
      </c>
      <c r="AW36" s="32" t="s">
        <v>65</v>
      </c>
      <c r="BA36" s="32" t="s">
        <v>65</v>
      </c>
    </row>
    <row r="37" spans="1:55" x14ac:dyDescent="0.25">
      <c r="AK37" s="182"/>
      <c r="AL37" s="182"/>
    </row>
    <row r="38" spans="1:55" x14ac:dyDescent="0.25">
      <c r="A38" s="15" t="s">
        <v>55</v>
      </c>
      <c r="AK38" s="182"/>
      <c r="AL38" s="182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2018-01-03T18:05:05Z</dcterms:modified>
</cp:coreProperties>
</file>