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13_ncr:1_{FB078466-B004-4BCF-95CB-70570B72492A}" xr6:coauthVersionLast="43" xr6:coauthVersionMax="43" xr10:uidLastSave="{00000000-0000-0000-0000-000000000000}"/>
  <bookViews>
    <workbookView xWindow="-120" yWindow="-120" windowWidth="19440" windowHeight="15000" activeTab="1" xr2:uid="{53E9CD57-FF0E-4C3E-A5DF-C7F9B26FD04B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'TRH-2019'!$A$1:$W$46</definedName>
    <definedName name="_xlnm.Print_Area" localSheetId="2">'WC Weir-2019'!$A$1:$AB$33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7" i="8" l="1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M14" i="8" l="1"/>
  <c r="N14" i="8"/>
  <c r="T14" i="8"/>
  <c r="U14" i="8"/>
  <c r="AB14" i="8"/>
  <c r="M15" i="8"/>
  <c r="N15" i="8"/>
  <c r="T15" i="8"/>
  <c r="U15" i="8"/>
  <c r="AB15" i="8"/>
  <c r="M16" i="8"/>
  <c r="N16" i="8"/>
  <c r="T16" i="8"/>
  <c r="U16" i="8"/>
  <c r="AB16" i="8"/>
  <c r="M17" i="8"/>
  <c r="N17" i="8"/>
  <c r="T17" i="8"/>
  <c r="U17" i="8"/>
  <c r="AB17" i="8"/>
  <c r="M18" i="8"/>
  <c r="N18" i="8"/>
  <c r="T18" i="8"/>
  <c r="U18" i="8"/>
  <c r="AB18" i="8"/>
  <c r="M19" i="8"/>
  <c r="N19" i="8"/>
  <c r="T19" i="8"/>
  <c r="U19" i="8"/>
  <c r="AB19" i="8"/>
  <c r="M20" i="8"/>
  <c r="N20" i="8"/>
  <c r="T20" i="8"/>
  <c r="U20" i="8"/>
  <c r="AB20" i="8"/>
  <c r="M21" i="8"/>
  <c r="N21" i="8"/>
  <c r="T21" i="8"/>
  <c r="U21" i="8"/>
  <c r="AB21" i="8"/>
  <c r="M22" i="8"/>
  <c r="N22" i="8"/>
  <c r="T22" i="8"/>
  <c r="U22" i="8"/>
  <c r="AB22" i="8"/>
  <c r="M23" i="8"/>
  <c r="N23" i="8"/>
  <c r="T23" i="8"/>
  <c r="U23" i="8"/>
  <c r="AB23" i="8"/>
  <c r="M24" i="8"/>
  <c r="N24" i="8"/>
  <c r="T24" i="8"/>
  <c r="U24" i="8"/>
  <c r="AB24" i="8"/>
  <c r="M25" i="8"/>
  <c r="N25" i="8"/>
  <c r="T25" i="8"/>
  <c r="U25" i="8"/>
  <c r="AB25" i="8"/>
  <c r="C17" i="8"/>
  <c r="E17" i="8"/>
  <c r="C18" i="8"/>
  <c r="C19" i="8" s="1"/>
  <c r="C20" i="8" s="1"/>
  <c r="C21" i="8" s="1"/>
  <c r="C22" i="8" s="1"/>
  <c r="C23" i="8" s="1"/>
  <c r="C24" i="8" s="1"/>
  <c r="C25" i="8" s="1"/>
  <c r="E18" i="8"/>
  <c r="E19" i="8" s="1"/>
  <c r="E20" i="8" s="1"/>
  <c r="E21" i="8" s="1"/>
  <c r="E22" i="8" s="1"/>
  <c r="E23" i="8" s="1"/>
  <c r="E24" i="8" s="1"/>
  <c r="E25" i="8" s="1"/>
  <c r="E5" i="3" l="1"/>
  <c r="N5" i="3"/>
  <c r="T5" i="3"/>
  <c r="U5" i="3"/>
  <c r="AA5" i="3"/>
  <c r="AB5" i="3"/>
  <c r="BA1" i="6" l="1"/>
  <c r="AO1" i="6"/>
  <c r="AC1" i="6"/>
  <c r="Q1" i="6"/>
  <c r="AB29" i="8" l="1"/>
  <c r="AA29" i="8"/>
  <c r="N29" i="8"/>
  <c r="M29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AA8" i="8"/>
  <c r="AB8" i="8"/>
  <c r="C6" i="8" l="1"/>
  <c r="E6" i="8" s="1"/>
  <c r="U36" i="4"/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I27" i="8" l="1"/>
  <c r="J27" i="8"/>
  <c r="K27" i="8"/>
  <c r="L27" i="8"/>
  <c r="P27" i="8"/>
  <c r="Q27" i="8"/>
  <c r="R27" i="8"/>
  <c r="S27" i="8"/>
  <c r="W27" i="8"/>
  <c r="X27" i="8"/>
  <c r="Y27" i="8"/>
  <c r="Z27" i="8"/>
  <c r="AD27" i="8"/>
  <c r="AE27" i="8"/>
  <c r="G27" i="8"/>
  <c r="M6" i="3" l="1"/>
  <c r="N6" i="3"/>
  <c r="T6" i="3"/>
  <c r="U6" i="3"/>
  <c r="AA6" i="3"/>
  <c r="AB6" i="3"/>
  <c r="M7" i="3"/>
  <c r="N7" i="3"/>
  <c r="T7" i="3"/>
  <c r="U7" i="3"/>
  <c r="AA7" i="3"/>
  <c r="AB7" i="3"/>
  <c r="C6" i="3"/>
  <c r="E6" i="3" s="1"/>
  <c r="C7" i="3" l="1"/>
  <c r="BE33" i="7"/>
  <c r="E7" i="3" l="1"/>
  <c r="C8" i="3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9" i="3" l="1"/>
  <c r="E8" i="3"/>
  <c r="J39" i="4"/>
  <c r="I39" i="4"/>
  <c r="H39" i="4"/>
  <c r="G39" i="4"/>
  <c r="E9" i="3" l="1"/>
  <c r="C10" i="3"/>
  <c r="K39" i="4"/>
  <c r="C11" i="3" l="1"/>
  <c r="E10" i="3"/>
  <c r="C7" i="8"/>
  <c r="C8" i="8" s="1"/>
  <c r="Q22" i="3"/>
  <c r="R22" i="3"/>
  <c r="S22" i="3"/>
  <c r="P22" i="3"/>
  <c r="C12" i="3" l="1"/>
  <c r="E11" i="3"/>
  <c r="S39" i="4"/>
  <c r="R39" i="4"/>
  <c r="L39" i="4"/>
  <c r="C13" i="3" l="1"/>
  <c r="E12" i="3"/>
  <c r="E13" i="3" l="1"/>
  <c r="C14" i="3"/>
  <c r="AB13" i="8"/>
  <c r="U13" i="8"/>
  <c r="T13" i="8"/>
  <c r="N13" i="8"/>
  <c r="M13" i="8"/>
  <c r="AB12" i="8"/>
  <c r="AA12" i="8"/>
  <c r="U12" i="8"/>
  <c r="T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B9" i="8"/>
  <c r="AA9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AB7" i="8"/>
  <c r="AA7" i="8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C15" i="3" l="1"/>
  <c r="E14" i="3"/>
  <c r="U27" i="8"/>
  <c r="AF27" i="8"/>
  <c r="AB27" i="8"/>
  <c r="AA27" i="8"/>
  <c r="N27" i="8"/>
  <c r="M27" i="8"/>
  <c r="T27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C16" i="3" l="1"/>
  <c r="E15" i="3"/>
  <c r="BA33" i="7"/>
  <c r="C17" i="3" l="1"/>
  <c r="E16" i="3"/>
  <c r="V40" i="4"/>
  <c r="U40" i="4"/>
  <c r="C18" i="3" l="1"/>
  <c r="E17" i="3"/>
  <c r="R34" i="4"/>
  <c r="R40" i="4"/>
  <c r="E18" i="3" l="1"/>
  <c r="C19" i="3"/>
  <c r="V36" i="4"/>
  <c r="E19" i="3" l="1"/>
  <c r="C20" i="3"/>
  <c r="E20" i="3" s="1"/>
  <c r="K40" i="4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<sst xmlns="http://schemas.openxmlformats.org/spreadsheetml/2006/main" count="563" uniqueCount="121">
  <si>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</si>
  <si>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</si>
  <si>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</si>
  <si>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</si>
  <si>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</si>
  <si>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</si>
  <si>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</si>
  <si>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</si>
  <si>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</si>
  <si>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</si>
  <si>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</si>
  <si>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</si>
  <si>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</si>
  <si>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</si>
  <si>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</si>
  <si>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</si>
  <si>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</si>
  <si>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</si>
  <si>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</si>
  <si>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</si>
  <si>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</si>
  <si>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</si>
  <si>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</si>
  <si>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</si>
  <si>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</si>
  <si>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</si>
  <si>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</si>
  <si>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</si>
  <si>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</si>
  <si>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</si>
  <si>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</si>
  <si>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</si>
  <si>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</si>
  <si>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</si>
  <si>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</si>
  <si>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</si>
  <si>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</si>
  <si>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</si>
  <si>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</si>
  <si>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</si>
  <si>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</si>
  <si>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</si>
  <si>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</si>
  <si>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</si>
  <si>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</si>
  <si>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</si>
  <si>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</si>
  <si>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</si>
  <si>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</si>
  <si>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</si>
  <si>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</si>
  <si>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</si>
  <si>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</si>
  <si>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</si>
  <si>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</si>
  <si>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</si>
  <si>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</si>
  <si>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</si>
  <si>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</si>
  <si>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</si>
  <si>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</si>
  <si>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</si>
  <si>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</si>
  <si>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</si>
  <si>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</si>
  <si>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</si>
  <si>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</si>
  <si>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</si>
  <si>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</si>
  <si>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</si>
  <si>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</si>
  <si>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</si>
  <si>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</si>
  <si>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</si>
  <si>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</si>
  <si>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</si>
  <si>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</si>
  <si>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</si>
  <si>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</si>
  <si>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</si>
  <si>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</si>
  <si>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</si>
  <si>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</si>
  <si>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</si>
  <si>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</si>
  <si>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</si>
  <si>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</si>
  <si>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</si>
  <si>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</si>
  <si>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</si>
  <si>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</si>
  <si>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</si>
  <si>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</si>
  <si>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</si>
  <si>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</si>
  <si>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</si>
  <si>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</si>
  <si>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</si>
  <si>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</si>
  <si>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</si>
  <si>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</si>
  <si>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</si>
  <si>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</si>
  <si>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</si>
  <si>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</si>
  <si>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</si>
  <si>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</si>
  <si>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</si>
  <si>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</si>
  <si>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</si>
  <si>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</si>
  <si>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</si>
  <si>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</si>
  <si>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</si>
  <si>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</si>
  <si>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</si>
  <si>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</si>
  <si>
    <t>Willow Creek weir, cumulative weekly trapping totals, 2004-2018.</t>
  </si>
  <si>
    <t>2019 Season Totals:</t>
  </si>
  <si>
    <t>2019 Spring Chinook subtotal:</t>
  </si>
  <si>
    <t>2019  Fall Chinook 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</si>
</sst>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/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</sheetViews>
  <sheetFormatPr defaultRowHeight="12.75" x14ac:dyDescent="0.2"/>
  <sheetData>
    <row r="1" spans="1:15" s="117" customFormat="1" x14ac:dyDescent="0.2">
      <c r="A1" s="148" t="s">
        <v>0</v>
      </c>
    </row>
    <row r="2" spans="1:15" s="117" customFormat="1" x14ac:dyDescent="0.2">
      <c r="A2" s="148" t="s">
        <v>1</v>
      </c>
    </row>
    <row r="3" spans="1:15" s="117" customFormat="1" x14ac:dyDescent="0.2">
      <c r="A3" s="117" t="s">
        <v>2</v>
      </c>
    </row>
    <row r="4" spans="1:15" x14ac:dyDescent="0.2">
      <c r="A4" s="125" t="s">
        <v>101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">
      <c r="A5" s="98" t="s">
        <v>60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">
      <c r="A7" s="117" t="s">
        <v>4</v>
      </c>
    </row>
    <row r="8" spans="1:15" s="117" customFormat="1" x14ac:dyDescent="0.2">
      <c r="A8" s="117" t="s">
        <v>5</v>
      </c>
    </row>
    <row r="9" spans="1:15" s="117" customFormat="1" x14ac:dyDescent="0.2">
      <c r="A9" s="117" t="s">
        <v>6</v>
      </c>
    </row>
    <row r="10" spans="1:15" s="117" customFormat="1" x14ac:dyDescent="0.2">
      <c r="A10" s="117" t="s">
        <v>61</v>
      </c>
    </row>
    <row r="11" spans="1:15" s="117" customFormat="1" x14ac:dyDescent="0.2">
      <c r="A11" s="149" t="s">
        <v>105</v>
      </c>
    </row>
    <row r="12" spans="1:15" s="117" customFormat="1" x14ac:dyDescent="0.2">
      <c r="A12" s="117" t="s">
        <v>7</v>
      </c>
    </row>
    <row r="13" spans="1:15" s="117" customFormat="1" x14ac:dyDescent="0.2">
      <c r="A13" s="117" t="s">
        <v>8</v>
      </c>
    </row>
    <row r="14" spans="1:15" s="117" customFormat="1" x14ac:dyDescent="0.2">
      <c r="A14" s="117" t="s">
        <v>62</v>
      </c>
    </row>
    <row r="15" spans="1:15" s="117" customFormat="1" x14ac:dyDescent="0.2"/>
    <row r="16" spans="1:15" s="117" customFormat="1" x14ac:dyDescent="0.2">
      <c r="A16" s="148" t="s">
        <v>9</v>
      </c>
    </row>
    <row r="17" spans="1:15" s="117" customFormat="1" x14ac:dyDescent="0.2">
      <c r="A17" s="149" t="s">
        <v>106</v>
      </c>
    </row>
    <row r="18" spans="1:15" s="117" customFormat="1" x14ac:dyDescent="0.2">
      <c r="A18" s="117" t="s">
        <v>72</v>
      </c>
    </row>
    <row r="19" spans="1:15" s="117" customFormat="1" x14ac:dyDescent="0.2">
      <c r="A19" s="149" t="s">
        <v>107</v>
      </c>
    </row>
    <row r="20" spans="1:15" s="117" customFormat="1" x14ac:dyDescent="0.2">
      <c r="A20" s="117" t="s">
        <v>82</v>
      </c>
    </row>
    <row r="21" spans="1:15" s="117" customFormat="1" x14ac:dyDescent="0.2">
      <c r="A21" s="149" t="s">
        <v>108</v>
      </c>
    </row>
    <row r="22" spans="1:15" s="117" customFormat="1" x14ac:dyDescent="0.2">
      <c r="A22" s="149" t="s">
        <v>109</v>
      </c>
    </row>
    <row r="23" spans="1:15" s="117" customFormat="1" x14ac:dyDescent="0.2">
      <c r="A23" s="117" t="s">
        <v>63</v>
      </c>
    </row>
    <row r="24" spans="1:15" s="117" customFormat="1" x14ac:dyDescent="0.2"/>
    <row r="25" spans="1:15" x14ac:dyDescent="0.2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138" t="s">
        <v>110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 t="s">
        <v>73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">
      <c r="A29" s="138" t="s">
        <v>111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138" t="s">
        <v>112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1"/>
  <sheetViews>
    <sheetView tabSelected="1" workbookViewId="0">
      <selection activeCell="AF12" sqref="AF12"/>
    </sheetView>
  </sheetViews>
  <sheetFormatPr defaultColWidth="8.85546875" defaultRowHeight="12.75" x14ac:dyDescent="0.2"/>
  <cols>
    <col min="1" max="1" width="6" style="76" customWidth="1"/>
    <col min="2" max="2" width="2.140625" style="80" customWidth="1"/>
    <col min="3" max="3" width="6.85546875" style="80" customWidth="1"/>
    <col min="4" max="4" width="2.5703125" style="80" customWidth="1"/>
    <col min="5" max="5" width="7" style="80" customWidth="1"/>
    <col min="6" max="6" width="2.5703125" style="80" customWidth="1"/>
    <col min="7" max="7" width="5.85546875" style="80" customWidth="1"/>
    <col min="8" max="8" width="2.5703125" style="80" customWidth="1"/>
    <col min="9" max="9" width="6.7109375" style="80" customWidth="1"/>
    <col min="10" max="10" width="6" style="80" customWidth="1"/>
    <col min="11" max="11" width="6.7109375" style="80" customWidth="1"/>
    <col min="12" max="12" width="5.5703125" style="80" customWidth="1"/>
    <col min="13" max="13" width="6.7109375" style="80" customWidth="1"/>
    <col min="14" max="14" width="5.5703125" style="80" customWidth="1"/>
    <col min="15" max="15" width="2.5703125" style="80" customWidth="1"/>
    <col min="16" max="21" width="5.7109375" style="80" customWidth="1"/>
    <col min="22" max="22" width="2.7109375" style="80" customWidth="1"/>
    <col min="23" max="23" width="6.7109375" style="80" customWidth="1"/>
    <col min="24" max="24" width="5.7109375" style="80" customWidth="1"/>
    <col min="25" max="25" width="6.7109375" style="80" customWidth="1"/>
    <col min="26" max="26" width="5.5703125" style="80" customWidth="1"/>
    <col min="27" max="27" width="6.7109375" style="80" customWidth="1"/>
    <col min="28" max="28" width="5.5703125" style="80" customWidth="1"/>
    <col min="29" max="29" width="2.28515625" style="80" customWidth="1"/>
    <col min="30" max="30" width="6.5703125" style="80" customWidth="1"/>
    <col min="31" max="31" width="8.140625" style="80" customWidth="1"/>
    <col min="32" max="32" width="7.42578125" style="80" customWidth="1"/>
    <col min="33" max="16384" width="8.85546875" style="80"/>
  </cols>
  <sheetData>
    <row r="1" spans="1:32" s="154" customFormat="1" ht="14.25" x14ac:dyDescent="0.2">
      <c r="A1" s="154" t="s">
        <v>104</v>
      </c>
    </row>
    <row r="2" spans="1:32" s="154" customFormat="1" x14ac:dyDescent="0.2">
      <c r="A2" s="154" t="s">
        <v>57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36" t="s">
        <v>27</v>
      </c>
      <c r="AE2" s="236"/>
      <c r="AF2" s="236"/>
    </row>
    <row r="3" spans="1:32" s="154" customFormat="1" ht="14.25" x14ac:dyDescent="0.2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37"/>
      <c r="AE3" s="237"/>
      <c r="AF3" s="237"/>
    </row>
    <row r="4" spans="1:32" s="154" customFormat="1" ht="14.25" x14ac:dyDescent="0.2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6" si="5">Y5+W5</f>
        <v>0</v>
      </c>
      <c r="AB5" s="167">
        <f t="shared" ref="AB5:AB6" si="6">Z5+X5</f>
        <v>0</v>
      </c>
      <c r="AC5" s="167"/>
      <c r="AD5" s="167"/>
      <c r="AE5" s="167"/>
      <c r="AF5" s="167">
        <f t="shared" ref="AF5:AF25" si="7">SUM(AD5:AE5)</f>
        <v>0</v>
      </c>
    </row>
    <row r="6" spans="1:32" s="154" customFormat="1" x14ac:dyDescent="0.2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62</v>
      </c>
      <c r="L6" s="79">
        <v>9</v>
      </c>
      <c r="M6" s="79">
        <f t="shared" si="1"/>
        <v>64</v>
      </c>
      <c r="N6" s="79">
        <f t="shared" si="2"/>
        <v>9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3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3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ref="AA7:AB13" si="11">Y7+W7</f>
        <v>33</v>
      </c>
      <c r="AB7" s="79">
        <f t="shared" si="11"/>
        <v>6</v>
      </c>
      <c r="AC7" s="79"/>
      <c r="AD7" s="79">
        <v>0</v>
      </c>
      <c r="AE7" s="79">
        <v>5</v>
      </c>
      <c r="AF7" s="79">
        <f t="shared" si="7"/>
        <v>5</v>
      </c>
    </row>
    <row r="8" spans="1:32" s="153" customFormat="1" x14ac:dyDescent="0.2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2">E7+7</f>
        <v>43682</v>
      </c>
      <c r="F8" s="170"/>
      <c r="G8" s="79">
        <v>5</v>
      </c>
      <c r="H8" s="79"/>
      <c r="I8" s="171">
        <v>5</v>
      </c>
      <c r="J8" s="171">
        <v>0</v>
      </c>
      <c r="K8" s="171">
        <v>48</v>
      </c>
      <c r="L8" s="171">
        <v>11</v>
      </c>
      <c r="M8" s="79">
        <f t="shared" ref="M8" si="13">K8+I8</f>
        <v>53</v>
      </c>
      <c r="N8" s="79">
        <f t="shared" ref="N8" si="14">L8+J8</f>
        <v>11</v>
      </c>
      <c r="O8" s="79"/>
      <c r="P8" s="79">
        <v>0</v>
      </c>
      <c r="Q8" s="79">
        <v>0</v>
      </c>
      <c r="R8" s="79">
        <v>0</v>
      </c>
      <c r="S8" s="79">
        <v>0</v>
      </c>
      <c r="T8" s="79">
        <f t="shared" ref="T8" si="15">P8+R8</f>
        <v>0</v>
      </c>
      <c r="U8" s="79">
        <f t="shared" ref="U8" si="16">Q8+S8</f>
        <v>0</v>
      </c>
      <c r="V8" s="79"/>
      <c r="W8" s="79">
        <v>0</v>
      </c>
      <c r="X8" s="79">
        <v>0</v>
      </c>
      <c r="Y8" s="79">
        <v>18</v>
      </c>
      <c r="Z8" s="79">
        <v>1</v>
      </c>
      <c r="AA8" s="79">
        <f t="shared" ref="AA8" si="17">Y8+W8</f>
        <v>18</v>
      </c>
      <c r="AB8" s="79">
        <f t="shared" ref="AB8" si="18">Z8+X8</f>
        <v>1</v>
      </c>
      <c r="AC8" s="79"/>
      <c r="AD8" s="79">
        <v>2</v>
      </c>
      <c r="AE8" s="79">
        <v>1</v>
      </c>
      <c r="AF8" s="79">
        <f t="shared" si="7"/>
        <v>3</v>
      </c>
    </row>
    <row r="9" spans="1:32" s="153" customFormat="1" x14ac:dyDescent="0.2">
      <c r="A9" s="161">
        <v>32</v>
      </c>
      <c r="B9" s="170"/>
      <c r="C9" s="169">
        <f t="shared" ref="C9:C13" si="19">C8+7</f>
        <v>43683</v>
      </c>
      <c r="D9" s="170" t="s">
        <v>36</v>
      </c>
      <c r="E9" s="169">
        <f t="shared" si="12"/>
        <v>43689</v>
      </c>
      <c r="F9" s="170"/>
      <c r="G9" s="79">
        <v>5</v>
      </c>
      <c r="H9" s="79"/>
      <c r="I9" s="79">
        <v>19</v>
      </c>
      <c r="J9" s="79">
        <v>2</v>
      </c>
      <c r="K9" s="79">
        <v>108</v>
      </c>
      <c r="L9" s="79">
        <v>25</v>
      </c>
      <c r="M9" s="79">
        <f t="shared" si="9"/>
        <v>127</v>
      </c>
      <c r="N9" s="79">
        <f t="shared" si="9"/>
        <v>27</v>
      </c>
      <c r="O9" s="79"/>
      <c r="P9" s="79">
        <v>0</v>
      </c>
      <c r="Q9" s="79">
        <v>0</v>
      </c>
      <c r="R9" s="79">
        <v>0</v>
      </c>
      <c r="S9" s="79">
        <v>0</v>
      </c>
      <c r="T9" s="79">
        <f t="shared" si="10"/>
        <v>0</v>
      </c>
      <c r="U9" s="79">
        <f t="shared" si="10"/>
        <v>0</v>
      </c>
      <c r="V9" s="79"/>
      <c r="W9" s="79">
        <v>0</v>
      </c>
      <c r="X9" s="79">
        <v>0</v>
      </c>
      <c r="Y9" s="79">
        <v>7</v>
      </c>
      <c r="Z9" s="79">
        <v>1</v>
      </c>
      <c r="AA9" s="79">
        <f t="shared" si="11"/>
        <v>7</v>
      </c>
      <c r="AB9" s="79">
        <f t="shared" si="11"/>
        <v>1</v>
      </c>
      <c r="AC9" s="79"/>
      <c r="AD9" s="79">
        <v>3</v>
      </c>
      <c r="AE9" s="79">
        <v>2</v>
      </c>
      <c r="AF9" s="79">
        <f t="shared" si="7"/>
        <v>5</v>
      </c>
    </row>
    <row r="10" spans="1:32" s="153" customFormat="1" x14ac:dyDescent="0.2">
      <c r="A10" s="161">
        <v>33</v>
      </c>
      <c r="B10" s="170"/>
      <c r="C10" s="169">
        <f t="shared" si="19"/>
        <v>43690</v>
      </c>
      <c r="D10" s="170" t="s">
        <v>36</v>
      </c>
      <c r="E10" s="169">
        <f t="shared" si="12"/>
        <v>43696</v>
      </c>
      <c r="F10" s="170"/>
      <c r="G10" s="79">
        <v>5</v>
      </c>
      <c r="H10" s="79"/>
      <c r="I10" s="79">
        <v>16</v>
      </c>
      <c r="J10" s="79">
        <v>2</v>
      </c>
      <c r="K10" s="79">
        <v>87</v>
      </c>
      <c r="L10" s="79">
        <v>22</v>
      </c>
      <c r="M10" s="79">
        <f t="shared" si="9"/>
        <v>103</v>
      </c>
      <c r="N10" s="79">
        <f t="shared" si="9"/>
        <v>24</v>
      </c>
      <c r="O10" s="79"/>
      <c r="P10" s="79">
        <v>0</v>
      </c>
      <c r="Q10" s="79">
        <v>0</v>
      </c>
      <c r="R10" s="79">
        <v>0</v>
      </c>
      <c r="S10" s="79">
        <v>0</v>
      </c>
      <c r="T10" s="79">
        <f t="shared" si="10"/>
        <v>0</v>
      </c>
      <c r="U10" s="79">
        <f t="shared" si="10"/>
        <v>0</v>
      </c>
      <c r="V10" s="79"/>
      <c r="W10" s="79">
        <v>0</v>
      </c>
      <c r="X10" s="79">
        <v>0</v>
      </c>
      <c r="Y10" s="79">
        <v>7</v>
      </c>
      <c r="Z10" s="79">
        <v>2</v>
      </c>
      <c r="AA10" s="79">
        <f t="shared" si="11"/>
        <v>7</v>
      </c>
      <c r="AB10" s="79">
        <f t="shared" si="11"/>
        <v>2</v>
      </c>
      <c r="AC10" s="79"/>
      <c r="AD10" s="79">
        <v>2</v>
      </c>
      <c r="AE10" s="79">
        <v>1</v>
      </c>
      <c r="AF10" s="79">
        <f t="shared" si="7"/>
        <v>3</v>
      </c>
    </row>
    <row r="11" spans="1:32" s="153" customFormat="1" x14ac:dyDescent="0.2">
      <c r="A11" s="161">
        <v>34</v>
      </c>
      <c r="B11" s="170"/>
      <c r="C11" s="169">
        <f t="shared" si="19"/>
        <v>43697</v>
      </c>
      <c r="D11" s="170" t="s">
        <v>36</v>
      </c>
      <c r="E11" s="169">
        <f t="shared" si="12"/>
        <v>43703</v>
      </c>
      <c r="F11" s="170"/>
      <c r="G11" s="79">
        <v>5</v>
      </c>
      <c r="H11" s="79"/>
      <c r="I11" s="79">
        <v>9</v>
      </c>
      <c r="J11" s="79">
        <v>0</v>
      </c>
      <c r="K11" s="79">
        <v>35</v>
      </c>
      <c r="L11" s="79">
        <v>6</v>
      </c>
      <c r="M11" s="79">
        <f t="shared" si="9"/>
        <v>44</v>
      </c>
      <c r="N11" s="79">
        <f t="shared" si="9"/>
        <v>6</v>
      </c>
      <c r="O11" s="79"/>
      <c r="P11" s="79">
        <v>0</v>
      </c>
      <c r="Q11" s="79">
        <v>0</v>
      </c>
      <c r="R11" s="79">
        <v>0</v>
      </c>
      <c r="S11" s="79">
        <v>0</v>
      </c>
      <c r="T11" s="79">
        <f t="shared" si="10"/>
        <v>0</v>
      </c>
      <c r="U11" s="79">
        <f t="shared" si="10"/>
        <v>0</v>
      </c>
      <c r="V11" s="79"/>
      <c r="W11" s="79">
        <v>0</v>
      </c>
      <c r="X11" s="79">
        <v>0</v>
      </c>
      <c r="Y11" s="79">
        <v>9</v>
      </c>
      <c r="Z11" s="79">
        <v>1</v>
      </c>
      <c r="AA11" s="79">
        <f t="shared" si="11"/>
        <v>9</v>
      </c>
      <c r="AB11" s="79">
        <f t="shared" si="11"/>
        <v>1</v>
      </c>
      <c r="AC11" s="79"/>
      <c r="AD11" s="79">
        <v>0</v>
      </c>
      <c r="AE11" s="79">
        <v>0</v>
      </c>
      <c r="AF11" s="79">
        <f t="shared" si="7"/>
        <v>0</v>
      </c>
    </row>
    <row r="12" spans="1:32" s="153" customFormat="1" x14ac:dyDescent="0.2">
      <c r="A12" s="161">
        <v>35</v>
      </c>
      <c r="B12" s="170"/>
      <c r="C12" s="169">
        <f t="shared" si="19"/>
        <v>43704</v>
      </c>
      <c r="D12" s="170" t="s">
        <v>36</v>
      </c>
      <c r="E12" s="169">
        <f t="shared" si="12"/>
        <v>43710</v>
      </c>
      <c r="F12" s="170"/>
      <c r="G12" s="79">
        <v>4</v>
      </c>
      <c r="H12" s="79"/>
      <c r="I12" s="79">
        <v>4</v>
      </c>
      <c r="J12" s="79">
        <v>1</v>
      </c>
      <c r="K12" s="79">
        <v>13</v>
      </c>
      <c r="L12" s="79">
        <v>1</v>
      </c>
      <c r="M12" s="79">
        <f t="shared" si="9"/>
        <v>17</v>
      </c>
      <c r="N12" s="79">
        <f t="shared" si="9"/>
        <v>2</v>
      </c>
      <c r="O12" s="79"/>
      <c r="P12" s="79">
        <v>0</v>
      </c>
      <c r="Q12" s="79">
        <v>0</v>
      </c>
      <c r="R12" s="79">
        <v>0</v>
      </c>
      <c r="S12" s="79">
        <v>0</v>
      </c>
      <c r="T12" s="79">
        <f t="shared" si="10"/>
        <v>0</v>
      </c>
      <c r="U12" s="79">
        <f t="shared" si="10"/>
        <v>0</v>
      </c>
      <c r="V12" s="79"/>
      <c r="W12" s="79">
        <v>0</v>
      </c>
      <c r="X12" s="79">
        <v>0</v>
      </c>
      <c r="Y12" s="79">
        <v>4</v>
      </c>
      <c r="Z12" s="79">
        <v>0</v>
      </c>
      <c r="AA12" s="79">
        <f t="shared" si="11"/>
        <v>4</v>
      </c>
      <c r="AB12" s="79">
        <f t="shared" si="11"/>
        <v>0</v>
      </c>
      <c r="AC12" s="79"/>
      <c r="AD12" s="79">
        <v>1</v>
      </c>
      <c r="AE12" s="79">
        <v>0</v>
      </c>
      <c r="AF12" s="79">
        <f t="shared" si="7"/>
        <v>1</v>
      </c>
    </row>
    <row r="13" spans="1:32" s="153" customFormat="1" x14ac:dyDescent="0.2">
      <c r="A13" s="161">
        <v>36</v>
      </c>
      <c r="B13" s="170"/>
      <c r="C13" s="169">
        <f t="shared" si="19"/>
        <v>43711</v>
      </c>
      <c r="D13" s="170" t="s">
        <v>36</v>
      </c>
      <c r="E13" s="169">
        <f t="shared" si="12"/>
        <v>43717</v>
      </c>
      <c r="F13" s="170"/>
      <c r="G13" s="79"/>
      <c r="H13" s="79"/>
      <c r="I13" s="79"/>
      <c r="J13" s="79"/>
      <c r="K13" s="79"/>
      <c r="L13" s="79"/>
      <c r="M13" s="79">
        <f t="shared" si="9"/>
        <v>0</v>
      </c>
      <c r="N13" s="79">
        <f t="shared" si="9"/>
        <v>0</v>
      </c>
      <c r="O13" s="79"/>
      <c r="P13" s="79"/>
      <c r="Q13" s="79"/>
      <c r="R13" s="79"/>
      <c r="S13" s="79"/>
      <c r="T13" s="79">
        <f t="shared" si="10"/>
        <v>0</v>
      </c>
      <c r="U13" s="79">
        <f t="shared" si="10"/>
        <v>0</v>
      </c>
      <c r="V13" s="79"/>
      <c r="W13" s="79"/>
      <c r="X13" s="79"/>
      <c r="Y13" s="79"/>
      <c r="Z13" s="79"/>
      <c r="AA13" s="79">
        <v>0</v>
      </c>
      <c r="AB13" s="79">
        <f t="shared" si="11"/>
        <v>0</v>
      </c>
      <c r="AC13" s="79"/>
      <c r="AD13" s="79"/>
      <c r="AE13" s="79"/>
      <c r="AF13" s="79">
        <f t="shared" si="7"/>
        <v>0</v>
      </c>
    </row>
    <row r="14" spans="1:32" s="153" customFormat="1" x14ac:dyDescent="0.2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/>
      <c r="H14" s="79"/>
      <c r="I14" s="79"/>
      <c r="J14" s="79"/>
      <c r="K14" s="79"/>
      <c r="L14" s="79"/>
      <c r="M14" s="79">
        <f t="shared" ref="M14:M25" si="20">K14+I14</f>
        <v>0</v>
      </c>
      <c r="N14" s="79">
        <f t="shared" ref="N14:N25" si="21">L14+J14</f>
        <v>0</v>
      </c>
      <c r="O14" s="79"/>
      <c r="P14" s="79"/>
      <c r="Q14" s="79"/>
      <c r="R14" s="79"/>
      <c r="S14" s="79"/>
      <c r="T14" s="79">
        <f t="shared" ref="T14:T25" si="22">P14+R14</f>
        <v>0</v>
      </c>
      <c r="U14" s="79">
        <f t="shared" ref="U14:U25" si="23">Q14+S14</f>
        <v>0</v>
      </c>
      <c r="V14" s="79"/>
      <c r="W14" s="79"/>
      <c r="X14" s="79"/>
      <c r="Y14" s="79"/>
      <c r="Z14" s="79"/>
      <c r="AA14" s="79">
        <v>0</v>
      </c>
      <c r="AB14" s="79">
        <f t="shared" ref="AB14:AB25" si="24">Z14+X14</f>
        <v>0</v>
      </c>
      <c r="AC14" s="79"/>
      <c r="AD14" s="79"/>
      <c r="AE14" s="79"/>
      <c r="AF14" s="79">
        <f t="shared" si="7"/>
        <v>0</v>
      </c>
    </row>
    <row r="15" spans="1:32" s="153" customFormat="1" x14ac:dyDescent="0.2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/>
      <c r="H15" s="79"/>
      <c r="I15" s="79"/>
      <c r="J15" s="79"/>
      <c r="K15" s="79"/>
      <c r="L15" s="79"/>
      <c r="M15" s="79">
        <f t="shared" si="20"/>
        <v>0</v>
      </c>
      <c r="N15" s="79">
        <f t="shared" si="21"/>
        <v>0</v>
      </c>
      <c r="O15" s="79"/>
      <c r="P15" s="79"/>
      <c r="Q15" s="79"/>
      <c r="R15" s="79"/>
      <c r="S15" s="79"/>
      <c r="T15" s="79">
        <f t="shared" si="22"/>
        <v>0</v>
      </c>
      <c r="U15" s="79">
        <f t="shared" si="23"/>
        <v>0</v>
      </c>
      <c r="V15" s="79"/>
      <c r="W15" s="79"/>
      <c r="X15" s="79"/>
      <c r="Y15" s="79"/>
      <c r="Z15" s="79"/>
      <c r="AA15" s="79">
        <v>0</v>
      </c>
      <c r="AB15" s="79">
        <f t="shared" si="24"/>
        <v>0</v>
      </c>
      <c r="AC15" s="79"/>
      <c r="AD15" s="79"/>
      <c r="AE15" s="79"/>
      <c r="AF15" s="79">
        <f t="shared" si="7"/>
        <v>0</v>
      </c>
    </row>
    <row r="16" spans="1:32" s="153" customFormat="1" x14ac:dyDescent="0.2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/>
      <c r="H16" s="79"/>
      <c r="I16" s="79"/>
      <c r="J16" s="79"/>
      <c r="K16" s="79"/>
      <c r="L16" s="79"/>
      <c r="M16" s="79">
        <f t="shared" si="20"/>
        <v>0</v>
      </c>
      <c r="N16" s="79">
        <f t="shared" si="21"/>
        <v>0</v>
      </c>
      <c r="O16" s="79"/>
      <c r="P16" s="79"/>
      <c r="Q16" s="79"/>
      <c r="R16" s="79"/>
      <c r="S16" s="79"/>
      <c r="T16" s="79">
        <f t="shared" si="22"/>
        <v>0</v>
      </c>
      <c r="U16" s="79">
        <f t="shared" si="23"/>
        <v>0</v>
      </c>
      <c r="V16" s="79"/>
      <c r="W16" s="79"/>
      <c r="X16" s="79"/>
      <c r="Y16" s="79"/>
      <c r="Z16" s="79"/>
      <c r="AA16" s="79">
        <v>0</v>
      </c>
      <c r="AB16" s="79">
        <f t="shared" si="24"/>
        <v>0</v>
      </c>
      <c r="AC16" s="79"/>
      <c r="AD16" s="79"/>
      <c r="AE16" s="79"/>
      <c r="AF16" s="79">
        <f t="shared" si="7"/>
        <v>0</v>
      </c>
    </row>
    <row r="17" spans="1:33" s="153" customFormat="1" x14ac:dyDescent="0.2">
      <c r="A17" s="161">
        <v>40</v>
      </c>
      <c r="B17" s="170"/>
      <c r="C17" s="169">
        <f t="shared" ref="C17:C25" si="25">C16+7</f>
        <v>43739</v>
      </c>
      <c r="D17" s="170" t="s">
        <v>36</v>
      </c>
      <c r="E17" s="169">
        <f t="shared" ref="E17:E25" si="26">E16+7</f>
        <v>43745</v>
      </c>
      <c r="F17" s="170"/>
      <c r="G17" s="79"/>
      <c r="H17" s="79"/>
      <c r="I17" s="79"/>
      <c r="J17" s="79"/>
      <c r="K17" s="79"/>
      <c r="L17" s="79"/>
      <c r="M17" s="79">
        <f t="shared" si="20"/>
        <v>0</v>
      </c>
      <c r="N17" s="79">
        <f t="shared" si="21"/>
        <v>0</v>
      </c>
      <c r="O17" s="79"/>
      <c r="P17" s="79"/>
      <c r="Q17" s="79"/>
      <c r="R17" s="79"/>
      <c r="S17" s="79"/>
      <c r="T17" s="79">
        <f t="shared" si="22"/>
        <v>0</v>
      </c>
      <c r="U17" s="79">
        <f t="shared" si="23"/>
        <v>0</v>
      </c>
      <c r="V17" s="79"/>
      <c r="W17" s="79"/>
      <c r="X17" s="79"/>
      <c r="Y17" s="79"/>
      <c r="Z17" s="79"/>
      <c r="AA17" s="79">
        <v>0</v>
      </c>
      <c r="AB17" s="79">
        <f t="shared" si="24"/>
        <v>0</v>
      </c>
      <c r="AC17" s="79"/>
      <c r="AD17" s="79"/>
      <c r="AE17" s="79"/>
      <c r="AF17" s="79">
        <f t="shared" si="7"/>
        <v>0</v>
      </c>
    </row>
    <row r="18" spans="1:33" s="153" customFormat="1" x14ac:dyDescent="0.2">
      <c r="A18" s="161">
        <v>41</v>
      </c>
      <c r="B18" s="170"/>
      <c r="C18" s="169">
        <f t="shared" si="25"/>
        <v>43746</v>
      </c>
      <c r="D18" s="170" t="s">
        <v>36</v>
      </c>
      <c r="E18" s="169">
        <f t="shared" si="26"/>
        <v>43752</v>
      </c>
      <c r="F18" s="170"/>
      <c r="G18" s="79"/>
      <c r="H18" s="79"/>
      <c r="I18" s="79"/>
      <c r="J18" s="79"/>
      <c r="K18" s="79"/>
      <c r="L18" s="79"/>
      <c r="M18" s="79">
        <f t="shared" si="20"/>
        <v>0</v>
      </c>
      <c r="N18" s="79">
        <f t="shared" si="21"/>
        <v>0</v>
      </c>
      <c r="O18" s="79"/>
      <c r="P18" s="79"/>
      <c r="Q18" s="79"/>
      <c r="R18" s="79"/>
      <c r="S18" s="79"/>
      <c r="T18" s="79">
        <f t="shared" si="22"/>
        <v>0</v>
      </c>
      <c r="U18" s="79">
        <f t="shared" si="23"/>
        <v>0</v>
      </c>
      <c r="V18" s="79"/>
      <c r="W18" s="79"/>
      <c r="X18" s="79"/>
      <c r="Y18" s="79"/>
      <c r="Z18" s="79"/>
      <c r="AA18" s="79">
        <v>0</v>
      </c>
      <c r="AB18" s="79">
        <f t="shared" si="24"/>
        <v>0</v>
      </c>
      <c r="AC18" s="79"/>
      <c r="AD18" s="79"/>
      <c r="AE18" s="79"/>
      <c r="AF18" s="79">
        <f t="shared" si="7"/>
        <v>0</v>
      </c>
    </row>
    <row r="19" spans="1:33" s="153" customFormat="1" x14ac:dyDescent="0.2">
      <c r="A19" s="161">
        <v>42</v>
      </c>
      <c r="B19" s="170"/>
      <c r="C19" s="169">
        <f t="shared" si="25"/>
        <v>43753</v>
      </c>
      <c r="D19" s="170" t="s">
        <v>36</v>
      </c>
      <c r="E19" s="169">
        <f t="shared" si="26"/>
        <v>43759</v>
      </c>
      <c r="F19" s="170"/>
      <c r="G19" s="79"/>
      <c r="H19" s="79"/>
      <c r="I19" s="79"/>
      <c r="J19" s="79"/>
      <c r="K19" s="79"/>
      <c r="L19" s="79"/>
      <c r="M19" s="79">
        <f t="shared" si="20"/>
        <v>0</v>
      </c>
      <c r="N19" s="79">
        <f t="shared" si="21"/>
        <v>0</v>
      </c>
      <c r="O19" s="79"/>
      <c r="P19" s="79"/>
      <c r="Q19" s="79"/>
      <c r="R19" s="79"/>
      <c r="S19" s="79"/>
      <c r="T19" s="79">
        <f t="shared" si="22"/>
        <v>0</v>
      </c>
      <c r="U19" s="79">
        <f t="shared" si="23"/>
        <v>0</v>
      </c>
      <c r="V19" s="79"/>
      <c r="W19" s="79"/>
      <c r="X19" s="79"/>
      <c r="Y19" s="79"/>
      <c r="Z19" s="79"/>
      <c r="AA19" s="79">
        <v>0</v>
      </c>
      <c r="AB19" s="79">
        <f t="shared" si="24"/>
        <v>0</v>
      </c>
      <c r="AC19" s="79"/>
      <c r="AD19" s="79"/>
      <c r="AE19" s="79"/>
      <c r="AF19" s="79">
        <f t="shared" si="7"/>
        <v>0</v>
      </c>
    </row>
    <row r="20" spans="1:33" s="153" customFormat="1" x14ac:dyDescent="0.2">
      <c r="A20" s="161">
        <v>43</v>
      </c>
      <c r="B20" s="170"/>
      <c r="C20" s="169">
        <f t="shared" si="25"/>
        <v>43760</v>
      </c>
      <c r="D20" s="170" t="s">
        <v>36</v>
      </c>
      <c r="E20" s="169">
        <f t="shared" si="26"/>
        <v>43766</v>
      </c>
      <c r="F20" s="170"/>
      <c r="G20" s="79"/>
      <c r="H20" s="79"/>
      <c r="I20" s="79"/>
      <c r="J20" s="79"/>
      <c r="K20" s="79"/>
      <c r="L20" s="79"/>
      <c r="M20" s="79">
        <f t="shared" si="20"/>
        <v>0</v>
      </c>
      <c r="N20" s="79">
        <f t="shared" si="21"/>
        <v>0</v>
      </c>
      <c r="O20" s="79"/>
      <c r="P20" s="79"/>
      <c r="Q20" s="79"/>
      <c r="R20" s="79"/>
      <c r="S20" s="79"/>
      <c r="T20" s="79">
        <f t="shared" si="22"/>
        <v>0</v>
      </c>
      <c r="U20" s="79">
        <f t="shared" si="23"/>
        <v>0</v>
      </c>
      <c r="V20" s="79"/>
      <c r="W20" s="79"/>
      <c r="X20" s="79"/>
      <c r="Y20" s="79"/>
      <c r="Z20" s="79"/>
      <c r="AA20" s="79">
        <v>0</v>
      </c>
      <c r="AB20" s="79">
        <f t="shared" si="24"/>
        <v>0</v>
      </c>
      <c r="AC20" s="79"/>
      <c r="AD20" s="79"/>
      <c r="AE20" s="79"/>
      <c r="AF20" s="79">
        <f t="shared" si="7"/>
        <v>0</v>
      </c>
    </row>
    <row r="21" spans="1:33" s="153" customFormat="1" x14ac:dyDescent="0.2">
      <c r="A21" s="161">
        <v>44</v>
      </c>
      <c r="B21" s="170"/>
      <c r="C21" s="169">
        <f t="shared" si="25"/>
        <v>43767</v>
      </c>
      <c r="D21" s="170" t="s">
        <v>36</v>
      </c>
      <c r="E21" s="169">
        <f t="shared" si="26"/>
        <v>43773</v>
      </c>
      <c r="F21" s="170"/>
      <c r="G21" s="79"/>
      <c r="H21" s="79"/>
      <c r="I21" s="79"/>
      <c r="J21" s="79"/>
      <c r="K21" s="79"/>
      <c r="L21" s="79"/>
      <c r="M21" s="79">
        <f t="shared" si="20"/>
        <v>0</v>
      </c>
      <c r="N21" s="79">
        <f t="shared" si="21"/>
        <v>0</v>
      </c>
      <c r="O21" s="79"/>
      <c r="P21" s="79"/>
      <c r="Q21" s="79"/>
      <c r="R21" s="79"/>
      <c r="S21" s="79"/>
      <c r="T21" s="79">
        <f t="shared" si="22"/>
        <v>0</v>
      </c>
      <c r="U21" s="79">
        <f t="shared" si="23"/>
        <v>0</v>
      </c>
      <c r="V21" s="79"/>
      <c r="W21" s="79"/>
      <c r="X21" s="79"/>
      <c r="Y21" s="79"/>
      <c r="Z21" s="79"/>
      <c r="AA21" s="79">
        <v>0</v>
      </c>
      <c r="AB21" s="79">
        <f t="shared" si="24"/>
        <v>0</v>
      </c>
      <c r="AC21" s="79"/>
      <c r="AD21" s="79"/>
      <c r="AE21" s="79"/>
      <c r="AF21" s="79">
        <f t="shared" si="7"/>
        <v>0</v>
      </c>
    </row>
    <row r="22" spans="1:33" s="153" customFormat="1" x14ac:dyDescent="0.2">
      <c r="A22" s="161">
        <v>45</v>
      </c>
      <c r="B22" s="170"/>
      <c r="C22" s="169">
        <f t="shared" si="25"/>
        <v>43774</v>
      </c>
      <c r="D22" s="170" t="s">
        <v>36</v>
      </c>
      <c r="E22" s="169">
        <f t="shared" si="26"/>
        <v>43780</v>
      </c>
      <c r="F22" s="170"/>
      <c r="G22" s="79"/>
      <c r="H22" s="79"/>
      <c r="I22" s="79"/>
      <c r="J22" s="79"/>
      <c r="K22" s="79"/>
      <c r="L22" s="79"/>
      <c r="M22" s="79">
        <f t="shared" si="20"/>
        <v>0</v>
      </c>
      <c r="N22" s="79">
        <f t="shared" si="21"/>
        <v>0</v>
      </c>
      <c r="O22" s="79"/>
      <c r="P22" s="79"/>
      <c r="Q22" s="79"/>
      <c r="R22" s="79"/>
      <c r="S22" s="79"/>
      <c r="T22" s="79">
        <f t="shared" si="22"/>
        <v>0</v>
      </c>
      <c r="U22" s="79">
        <f t="shared" si="23"/>
        <v>0</v>
      </c>
      <c r="V22" s="79"/>
      <c r="W22" s="79"/>
      <c r="X22" s="79"/>
      <c r="Y22" s="79"/>
      <c r="Z22" s="79"/>
      <c r="AA22" s="79">
        <v>0</v>
      </c>
      <c r="AB22" s="79">
        <f t="shared" si="24"/>
        <v>0</v>
      </c>
      <c r="AC22" s="79"/>
      <c r="AD22" s="79"/>
      <c r="AE22" s="79"/>
      <c r="AF22" s="79">
        <f t="shared" si="7"/>
        <v>0</v>
      </c>
    </row>
    <row r="23" spans="1:33" s="153" customFormat="1" x14ac:dyDescent="0.2">
      <c r="A23" s="161">
        <v>46</v>
      </c>
      <c r="B23" s="170"/>
      <c r="C23" s="169">
        <f t="shared" si="25"/>
        <v>43781</v>
      </c>
      <c r="D23" s="170" t="s">
        <v>36</v>
      </c>
      <c r="E23" s="169">
        <f t="shared" si="26"/>
        <v>43787</v>
      </c>
      <c r="F23" s="170"/>
      <c r="G23" s="79"/>
      <c r="H23" s="79"/>
      <c r="I23" s="79"/>
      <c r="J23" s="79"/>
      <c r="K23" s="79"/>
      <c r="L23" s="79"/>
      <c r="M23" s="79">
        <f t="shared" si="20"/>
        <v>0</v>
      </c>
      <c r="N23" s="79">
        <f t="shared" si="21"/>
        <v>0</v>
      </c>
      <c r="O23" s="79"/>
      <c r="P23" s="79"/>
      <c r="Q23" s="79"/>
      <c r="R23" s="79"/>
      <c r="S23" s="79"/>
      <c r="T23" s="79">
        <f t="shared" si="22"/>
        <v>0</v>
      </c>
      <c r="U23" s="79">
        <f t="shared" si="23"/>
        <v>0</v>
      </c>
      <c r="V23" s="79"/>
      <c r="W23" s="79"/>
      <c r="X23" s="79"/>
      <c r="Y23" s="79"/>
      <c r="Z23" s="79"/>
      <c r="AA23" s="79">
        <v>0</v>
      </c>
      <c r="AB23" s="79">
        <f t="shared" si="24"/>
        <v>0</v>
      </c>
      <c r="AC23" s="79"/>
      <c r="AD23" s="79"/>
      <c r="AE23" s="79"/>
      <c r="AF23" s="79">
        <f t="shared" si="7"/>
        <v>0</v>
      </c>
    </row>
    <row r="24" spans="1:33" s="153" customFormat="1" x14ac:dyDescent="0.2">
      <c r="A24" s="161">
        <v>47</v>
      </c>
      <c r="B24" s="170"/>
      <c r="C24" s="169">
        <f t="shared" si="25"/>
        <v>43788</v>
      </c>
      <c r="D24" s="170" t="s">
        <v>36</v>
      </c>
      <c r="E24" s="169">
        <f t="shared" si="26"/>
        <v>43794</v>
      </c>
      <c r="F24" s="170"/>
      <c r="G24" s="79"/>
      <c r="H24" s="79"/>
      <c r="I24" s="79"/>
      <c r="J24" s="79"/>
      <c r="K24" s="79"/>
      <c r="L24" s="79"/>
      <c r="M24" s="79">
        <f t="shared" si="20"/>
        <v>0</v>
      </c>
      <c r="N24" s="79">
        <f t="shared" si="21"/>
        <v>0</v>
      </c>
      <c r="O24" s="79"/>
      <c r="P24" s="79"/>
      <c r="Q24" s="79"/>
      <c r="R24" s="79"/>
      <c r="S24" s="79"/>
      <c r="T24" s="79">
        <f t="shared" si="22"/>
        <v>0</v>
      </c>
      <c r="U24" s="79">
        <f t="shared" si="23"/>
        <v>0</v>
      </c>
      <c r="V24" s="79"/>
      <c r="W24" s="79"/>
      <c r="X24" s="79"/>
      <c r="Y24" s="79"/>
      <c r="Z24" s="79"/>
      <c r="AA24" s="79">
        <v>0</v>
      </c>
      <c r="AB24" s="79">
        <f t="shared" si="24"/>
        <v>0</v>
      </c>
      <c r="AC24" s="79"/>
      <c r="AD24" s="79"/>
      <c r="AE24" s="79"/>
      <c r="AF24" s="79">
        <f t="shared" si="7"/>
        <v>0</v>
      </c>
    </row>
    <row r="25" spans="1:33" s="153" customFormat="1" x14ac:dyDescent="0.2">
      <c r="A25" s="161">
        <v>48</v>
      </c>
      <c r="B25" s="170"/>
      <c r="C25" s="169">
        <f t="shared" si="25"/>
        <v>43795</v>
      </c>
      <c r="D25" s="170" t="s">
        <v>36</v>
      </c>
      <c r="E25" s="169">
        <f t="shared" si="26"/>
        <v>43801</v>
      </c>
      <c r="F25" s="170"/>
      <c r="G25" s="79"/>
      <c r="H25" s="79"/>
      <c r="I25" s="79"/>
      <c r="J25" s="79"/>
      <c r="K25" s="79"/>
      <c r="L25" s="79"/>
      <c r="M25" s="79">
        <f t="shared" si="20"/>
        <v>0</v>
      </c>
      <c r="N25" s="79">
        <f t="shared" si="21"/>
        <v>0</v>
      </c>
      <c r="O25" s="79"/>
      <c r="P25" s="79"/>
      <c r="Q25" s="79"/>
      <c r="R25" s="79"/>
      <c r="S25" s="79"/>
      <c r="T25" s="79">
        <f t="shared" si="22"/>
        <v>0</v>
      </c>
      <c r="U25" s="79">
        <f t="shared" si="23"/>
        <v>0</v>
      </c>
      <c r="V25" s="79"/>
      <c r="W25" s="79"/>
      <c r="X25" s="79"/>
      <c r="Y25" s="79"/>
      <c r="Z25" s="79"/>
      <c r="AA25" s="79">
        <v>0</v>
      </c>
      <c r="AB25" s="79">
        <f t="shared" si="24"/>
        <v>0</v>
      </c>
      <c r="AC25" s="79"/>
      <c r="AD25" s="79"/>
      <c r="AE25" s="79"/>
      <c r="AF25" s="79">
        <f t="shared" si="7"/>
        <v>0</v>
      </c>
    </row>
    <row r="26" spans="1:33" s="153" customFormat="1" ht="6" customHeight="1" x14ac:dyDescent="0.2">
      <c r="A26" s="161"/>
      <c r="B26" s="170"/>
      <c r="C26" s="169"/>
      <c r="D26" s="174"/>
      <c r="E26" s="169"/>
      <c r="F26" s="170"/>
      <c r="G26" s="79"/>
      <c r="H26" s="79"/>
      <c r="I26" s="79"/>
      <c r="J26" s="79"/>
      <c r="K26" s="79"/>
      <c r="L26" s="79"/>
      <c r="M26" s="79"/>
      <c r="N26" s="79"/>
      <c r="O26" s="172"/>
      <c r="P26" s="79"/>
      <c r="Q26" s="79"/>
      <c r="R26" s="79"/>
      <c r="S26" s="79"/>
      <c r="T26" s="79"/>
      <c r="U26" s="79"/>
      <c r="V26" s="172"/>
      <c r="W26" s="79"/>
      <c r="X26" s="79"/>
      <c r="Y26" s="79"/>
      <c r="Z26" s="79"/>
      <c r="AA26" s="79"/>
      <c r="AB26" s="79"/>
      <c r="AC26" s="172"/>
      <c r="AD26" s="79"/>
      <c r="AE26" s="79"/>
      <c r="AF26" s="172"/>
    </row>
    <row r="27" spans="1:33" s="154" customFormat="1" ht="19.5" customHeight="1" x14ac:dyDescent="0.2">
      <c r="A27" s="161"/>
      <c r="B27" s="161"/>
      <c r="C27" s="175"/>
      <c r="D27" s="176"/>
      <c r="E27" s="177" t="s">
        <v>118</v>
      </c>
      <c r="F27" s="77"/>
      <c r="G27" s="77">
        <f>SUM(G5:G25)</f>
        <v>33</v>
      </c>
      <c r="H27" s="77"/>
      <c r="I27" s="77">
        <f t="shared" ref="I27:N27" si="27">SUM(I5:I25)</f>
        <v>56</v>
      </c>
      <c r="J27" s="77">
        <f t="shared" si="27"/>
        <v>6</v>
      </c>
      <c r="K27" s="77">
        <f t="shared" si="27"/>
        <v>402</v>
      </c>
      <c r="L27" s="77">
        <f t="shared" si="27"/>
        <v>85</v>
      </c>
      <c r="M27" s="77">
        <f t="shared" si="27"/>
        <v>458</v>
      </c>
      <c r="N27" s="77">
        <f t="shared" si="27"/>
        <v>91</v>
      </c>
      <c r="O27" s="173"/>
      <c r="P27" s="77">
        <f t="shared" ref="P27:U27" si="28">SUM(P5:P25)</f>
        <v>0</v>
      </c>
      <c r="Q27" s="77">
        <f t="shared" si="28"/>
        <v>0</v>
      </c>
      <c r="R27" s="77">
        <f t="shared" si="28"/>
        <v>0</v>
      </c>
      <c r="S27" s="77">
        <f t="shared" si="28"/>
        <v>0</v>
      </c>
      <c r="T27" s="77">
        <f t="shared" si="28"/>
        <v>0</v>
      </c>
      <c r="U27" s="77">
        <f t="shared" si="28"/>
        <v>0</v>
      </c>
      <c r="V27" s="173"/>
      <c r="W27" s="77">
        <f t="shared" ref="W27:AB27" si="29">SUM(W5:W25)</f>
        <v>0</v>
      </c>
      <c r="X27" s="77">
        <f t="shared" si="29"/>
        <v>0</v>
      </c>
      <c r="Y27" s="77">
        <f t="shared" si="29"/>
        <v>91</v>
      </c>
      <c r="Z27" s="77">
        <f t="shared" si="29"/>
        <v>12</v>
      </c>
      <c r="AA27" s="77">
        <f t="shared" si="29"/>
        <v>91</v>
      </c>
      <c r="AB27" s="77">
        <f t="shared" si="29"/>
        <v>12</v>
      </c>
      <c r="AC27" s="173"/>
      <c r="AD27" s="77">
        <f>SUM(AD5:AD25)</f>
        <v>9</v>
      </c>
      <c r="AE27" s="77">
        <f>SUM(AE5:AE25)</f>
        <v>13</v>
      </c>
      <c r="AF27" s="77">
        <f>SUM(AF5:AF25)</f>
        <v>22</v>
      </c>
    </row>
    <row r="28" spans="1:33" s="178" customFormat="1" x14ac:dyDescent="0.2">
      <c r="A28" s="179"/>
      <c r="B28" s="77"/>
      <c r="C28" s="180"/>
      <c r="D28" s="181"/>
      <c r="E28" s="182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152"/>
    </row>
    <row r="29" spans="1:33" s="153" customFormat="1" ht="14.25" x14ac:dyDescent="0.2">
      <c r="A29" s="150" t="s">
        <v>113</v>
      </c>
      <c r="B29" s="151"/>
      <c r="C29" s="151"/>
      <c r="D29" s="151"/>
      <c r="E29" s="151"/>
      <c r="F29" s="79"/>
      <c r="G29" s="183">
        <v>72</v>
      </c>
      <c r="H29" s="183"/>
      <c r="I29" s="183">
        <v>37</v>
      </c>
      <c r="J29" s="183">
        <v>4</v>
      </c>
      <c r="K29" s="183">
        <v>1042</v>
      </c>
      <c r="L29" s="183">
        <v>185</v>
      </c>
      <c r="M29" s="183">
        <f>I29+K29</f>
        <v>1079</v>
      </c>
      <c r="N29" s="183">
        <f>J29+L29</f>
        <v>189</v>
      </c>
      <c r="O29" s="183"/>
      <c r="P29" s="183">
        <v>0</v>
      </c>
      <c r="Q29" s="183">
        <v>0</v>
      </c>
      <c r="R29" s="183">
        <v>0</v>
      </c>
      <c r="S29" s="183">
        <v>0</v>
      </c>
      <c r="T29" s="183">
        <v>0</v>
      </c>
      <c r="U29" s="183">
        <v>0</v>
      </c>
      <c r="V29" s="183"/>
      <c r="W29" s="183">
        <v>2</v>
      </c>
      <c r="X29" s="183">
        <v>0</v>
      </c>
      <c r="Y29" s="183">
        <v>64</v>
      </c>
      <c r="Z29" s="183">
        <v>26</v>
      </c>
      <c r="AA29" s="183">
        <f>W29+Y29</f>
        <v>66</v>
      </c>
      <c r="AB29" s="183">
        <f>X29+Z29</f>
        <v>26</v>
      </c>
      <c r="AC29" s="183"/>
      <c r="AD29" s="183">
        <v>2</v>
      </c>
      <c r="AE29" s="183">
        <v>16</v>
      </c>
      <c r="AF29" s="183">
        <v>20</v>
      </c>
      <c r="AG29" s="152"/>
    </row>
    <row r="30" spans="1:33" s="154" customFormat="1" ht="14.25" x14ac:dyDescent="0.2">
      <c r="A30" s="150" t="s">
        <v>87</v>
      </c>
      <c r="B30" s="151"/>
      <c r="C30" s="151"/>
      <c r="D30" s="151"/>
      <c r="E30" s="151"/>
      <c r="G30" s="183">
        <v>48</v>
      </c>
      <c r="H30" s="183"/>
      <c r="I30" s="183">
        <v>58</v>
      </c>
      <c r="J30" s="183">
        <v>7</v>
      </c>
      <c r="K30" s="183">
        <v>150</v>
      </c>
      <c r="L30" s="183">
        <v>19</v>
      </c>
      <c r="M30" s="183">
        <v>208</v>
      </c>
      <c r="N30" s="183">
        <v>26</v>
      </c>
      <c r="O30" s="183"/>
      <c r="P30" s="183">
        <v>0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183"/>
      <c r="W30" s="183">
        <v>3</v>
      </c>
      <c r="X30" s="183">
        <v>0</v>
      </c>
      <c r="Y30" s="183">
        <v>49</v>
      </c>
      <c r="Z30" s="183">
        <v>24</v>
      </c>
      <c r="AA30" s="183">
        <v>52</v>
      </c>
      <c r="AB30" s="183">
        <v>24</v>
      </c>
      <c r="AC30" s="183"/>
      <c r="AD30" s="183">
        <v>2</v>
      </c>
      <c r="AE30" s="183">
        <v>7</v>
      </c>
      <c r="AF30" s="183">
        <v>9</v>
      </c>
    </row>
    <row r="31" spans="1:33" s="154" customFormat="1" ht="14.25" x14ac:dyDescent="0.2">
      <c r="A31" s="150" t="s">
        <v>95</v>
      </c>
      <c r="B31" s="151"/>
      <c r="C31" s="151"/>
      <c r="D31" s="151"/>
      <c r="E31" s="151"/>
      <c r="G31" s="183">
        <v>52</v>
      </c>
      <c r="H31" s="183"/>
      <c r="I31" s="183">
        <v>45</v>
      </c>
      <c r="J31" s="183">
        <v>9</v>
      </c>
      <c r="K31" s="183">
        <v>109</v>
      </c>
      <c r="L31" s="183">
        <v>13</v>
      </c>
      <c r="M31" s="183">
        <v>154</v>
      </c>
      <c r="N31" s="183">
        <v>22</v>
      </c>
      <c r="O31" s="183"/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/>
      <c r="W31" s="183">
        <v>4</v>
      </c>
      <c r="X31" s="183">
        <v>0</v>
      </c>
      <c r="Y31" s="183">
        <v>59</v>
      </c>
      <c r="Z31" s="183">
        <v>41</v>
      </c>
      <c r="AA31" s="183">
        <v>63</v>
      </c>
      <c r="AB31" s="183">
        <v>41</v>
      </c>
      <c r="AC31" s="183"/>
      <c r="AD31" s="183">
        <v>1</v>
      </c>
      <c r="AE31" s="183">
        <v>9</v>
      </c>
      <c r="AF31" s="183">
        <v>10</v>
      </c>
    </row>
    <row r="32" spans="1:33" s="154" customFormat="1" ht="14.25" x14ac:dyDescent="0.2">
      <c r="A32" s="150" t="s">
        <v>96</v>
      </c>
      <c r="B32" s="151"/>
      <c r="C32" s="151"/>
      <c r="D32" s="151"/>
      <c r="E32" s="151"/>
      <c r="G32" s="183">
        <v>49</v>
      </c>
      <c r="H32" s="183"/>
      <c r="I32" s="183">
        <v>21</v>
      </c>
      <c r="J32" s="183">
        <v>3</v>
      </c>
      <c r="K32" s="183">
        <v>322</v>
      </c>
      <c r="L32" s="183">
        <v>54</v>
      </c>
      <c r="M32" s="183">
        <v>343</v>
      </c>
      <c r="N32" s="183">
        <v>57</v>
      </c>
      <c r="O32" s="183"/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3"/>
      <c r="W32" s="183">
        <v>2</v>
      </c>
      <c r="X32" s="183">
        <v>0</v>
      </c>
      <c r="Y32" s="183">
        <v>54</v>
      </c>
      <c r="Z32" s="183">
        <v>5</v>
      </c>
      <c r="AA32" s="183">
        <v>56</v>
      </c>
      <c r="AB32" s="183">
        <v>5</v>
      </c>
      <c r="AC32" s="183"/>
      <c r="AD32" s="183">
        <v>12</v>
      </c>
      <c r="AE32" s="183">
        <v>57</v>
      </c>
      <c r="AF32" s="183">
        <v>69</v>
      </c>
    </row>
    <row r="33" spans="1:32" s="157" customFormat="1" x14ac:dyDescent="0.2">
      <c r="A33" s="155" t="s">
        <v>37</v>
      </c>
      <c r="B33" s="155"/>
      <c r="C33" s="156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</row>
    <row r="34" spans="1:32" s="157" customFormat="1" x14ac:dyDescent="0.2">
      <c r="A34" s="156" t="s">
        <v>38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:32" s="157" customFormat="1" x14ac:dyDescent="0.2">
      <c r="A35" s="156" t="s">
        <v>79</v>
      </c>
      <c r="B35" s="156"/>
      <c r="C35" s="156"/>
      <c r="D35" s="156"/>
      <c r="E35" s="156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8"/>
      <c r="Z35" s="158"/>
      <c r="AA35" s="155"/>
      <c r="AB35" s="155"/>
      <c r="AC35" s="155"/>
      <c r="AD35" s="155"/>
    </row>
    <row r="36" spans="1:32" s="157" customFormat="1" x14ac:dyDescent="0.2">
      <c r="A36" s="156" t="s">
        <v>39</v>
      </c>
      <c r="B36" s="156"/>
      <c r="C36" s="156"/>
      <c r="D36" s="156"/>
      <c r="E36" s="156"/>
    </row>
    <row r="37" spans="1:32" s="153" customFormat="1" x14ac:dyDescent="0.2">
      <c r="A37" s="156" t="s">
        <v>40</v>
      </c>
      <c r="B37" s="156"/>
      <c r="C37" s="156"/>
      <c r="D37" s="156"/>
      <c r="E37" s="156"/>
    </row>
    <row r="38" spans="1:32" x14ac:dyDescent="0.2">
      <c r="A38" s="82"/>
      <c r="B38" s="82"/>
      <c r="C38" s="82"/>
      <c r="D38" s="82"/>
      <c r="E38" s="82"/>
      <c r="F38" s="83"/>
      <c r="G38" s="83"/>
      <c r="H38" s="83"/>
      <c r="I38" s="83"/>
      <c r="J38" s="83"/>
      <c r="K38" s="83" t="s">
        <v>57</v>
      </c>
      <c r="L38" s="83"/>
      <c r="M38" s="83"/>
      <c r="N38" s="83"/>
      <c r="AA38" s="80" t="s">
        <v>57</v>
      </c>
    </row>
    <row r="39" spans="1:32" x14ac:dyDescent="0.2">
      <c r="B39" s="84"/>
      <c r="C39" s="84"/>
      <c r="D39" s="84"/>
      <c r="E39" s="84"/>
      <c r="F39" s="85"/>
    </row>
    <row r="41" spans="1:32" x14ac:dyDescent="0.2">
      <c r="K41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3"/>
  <sheetViews>
    <sheetView workbookViewId="0">
      <selection activeCell="K38" sqref="K38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</cols>
  <sheetData>
    <row r="1" spans="1:30" s="184" customFormat="1" ht="14.25" x14ac:dyDescent="0.2">
      <c r="A1" s="184" t="s">
        <v>115</v>
      </c>
      <c r="C1" s="185"/>
    </row>
    <row r="2" spans="1:30" s="184" customFormat="1" x14ac:dyDescent="0.2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4.25" x14ac:dyDescent="0.2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/>
    </row>
    <row r="5" spans="1:30" s="184" customFormat="1" x14ac:dyDescent="0.2">
      <c r="A5" s="192">
        <v>32</v>
      </c>
      <c r="B5" s="185"/>
      <c r="C5" s="193">
        <v>43683</v>
      </c>
      <c r="D5" s="194"/>
      <c r="E5" s="193">
        <f>C5+6</f>
        <v>43689</v>
      </c>
      <c r="F5" s="185"/>
      <c r="G5" s="25">
        <v>0</v>
      </c>
      <c r="H5" s="25"/>
      <c r="I5" s="195"/>
      <c r="J5" s="195"/>
      <c r="K5" s="195"/>
      <c r="L5" s="195"/>
      <c r="M5" s="25">
        <v>0</v>
      </c>
      <c r="N5" s="25">
        <f t="shared" ref="N5:N7" si="0">J5+L5</f>
        <v>0</v>
      </c>
      <c r="O5" s="25"/>
      <c r="P5" s="25"/>
      <c r="Q5" s="25"/>
      <c r="R5" s="25"/>
      <c r="S5" s="25"/>
      <c r="T5" s="25">
        <f t="shared" ref="T5:T7" si="1">P5+R5</f>
        <v>0</v>
      </c>
      <c r="U5" s="25">
        <f t="shared" ref="U5:U7" si="2">Q5+S5</f>
        <v>0</v>
      </c>
      <c r="V5" s="25"/>
      <c r="W5" s="196"/>
      <c r="X5" s="196"/>
      <c r="Y5" s="196"/>
      <c r="Z5" s="196"/>
      <c r="AA5" s="196">
        <f t="shared" ref="AA5:AA7" si="3">W5+Y5</f>
        <v>0</v>
      </c>
      <c r="AB5" s="196">
        <f t="shared" ref="AB5:AB7" si="4">X5+Z5</f>
        <v>0</v>
      </c>
      <c r="AD5" s="25"/>
    </row>
    <row r="6" spans="1:30" s="184" customFormat="1" x14ac:dyDescent="0.2">
      <c r="A6" s="192">
        <v>33</v>
      </c>
      <c r="B6" s="185"/>
      <c r="C6" s="193">
        <f>C5+7</f>
        <v>43690</v>
      </c>
      <c r="D6" s="194"/>
      <c r="E6" s="193">
        <f t="shared" ref="E6:E16" si="5">C6+6</f>
        <v>43696</v>
      </c>
      <c r="F6" s="185"/>
      <c r="G6" s="25">
        <v>0</v>
      </c>
      <c r="H6" s="25"/>
      <c r="I6" s="25"/>
      <c r="J6" s="25"/>
      <c r="K6" s="25"/>
      <c r="L6" s="25"/>
      <c r="M6" s="25">
        <f t="shared" ref="M6:M7" si="6">I6+K6</f>
        <v>0</v>
      </c>
      <c r="N6" s="25">
        <f t="shared" si="0"/>
        <v>0</v>
      </c>
      <c r="O6" s="25"/>
      <c r="P6" s="25"/>
      <c r="Q6" s="25"/>
      <c r="R6" s="25"/>
      <c r="S6" s="25"/>
      <c r="T6" s="25">
        <f t="shared" si="1"/>
        <v>0</v>
      </c>
      <c r="U6" s="25">
        <f t="shared" si="2"/>
        <v>0</v>
      </c>
      <c r="V6" s="25"/>
      <c r="W6" s="196"/>
      <c r="X6" s="196"/>
      <c r="Y6" s="196"/>
      <c r="Z6" s="196"/>
      <c r="AA6" s="196">
        <f t="shared" si="3"/>
        <v>0</v>
      </c>
      <c r="AB6" s="196">
        <f t="shared" si="4"/>
        <v>0</v>
      </c>
      <c r="AD6" s="25"/>
    </row>
    <row r="7" spans="1:30" s="184" customFormat="1" x14ac:dyDescent="0.2">
      <c r="A7" s="192">
        <v>34</v>
      </c>
      <c r="B7" s="185"/>
      <c r="C7" s="193">
        <f t="shared" ref="C7:C20" si="7">C6+7</f>
        <v>43697</v>
      </c>
      <c r="D7" s="194"/>
      <c r="E7" s="193">
        <f t="shared" si="5"/>
        <v>43703</v>
      </c>
      <c r="F7" s="185"/>
      <c r="G7" s="25">
        <v>0</v>
      </c>
      <c r="H7" s="25"/>
      <c r="I7" s="25"/>
      <c r="J7" s="25"/>
      <c r="K7" s="25"/>
      <c r="L7" s="25"/>
      <c r="M7" s="25">
        <f t="shared" si="6"/>
        <v>0</v>
      </c>
      <c r="N7" s="25">
        <f t="shared" si="0"/>
        <v>0</v>
      </c>
      <c r="O7" s="25"/>
      <c r="P7" s="25"/>
      <c r="Q7" s="25"/>
      <c r="R7" s="25"/>
      <c r="S7" s="25"/>
      <c r="T7" s="25">
        <f t="shared" si="1"/>
        <v>0</v>
      </c>
      <c r="U7" s="25">
        <f t="shared" si="2"/>
        <v>0</v>
      </c>
      <c r="V7" s="25"/>
      <c r="W7" s="196"/>
      <c r="X7" s="196"/>
      <c r="Y7" s="196"/>
      <c r="Z7" s="196"/>
      <c r="AA7" s="196">
        <f t="shared" si="3"/>
        <v>0</v>
      </c>
      <c r="AB7" s="196">
        <f t="shared" si="4"/>
        <v>0</v>
      </c>
      <c r="AD7" s="25"/>
    </row>
    <row r="8" spans="1:30" s="184" customFormat="1" x14ac:dyDescent="0.2">
      <c r="A8" s="192">
        <v>35</v>
      </c>
      <c r="B8" s="185"/>
      <c r="C8" s="193">
        <f t="shared" si="7"/>
        <v>43704</v>
      </c>
      <c r="D8" s="197" t="s">
        <v>42</v>
      </c>
      <c r="E8" s="193">
        <f t="shared" si="5"/>
        <v>43710</v>
      </c>
      <c r="F8" s="185"/>
      <c r="G8" s="25">
        <v>0</v>
      </c>
      <c r="H8" s="25"/>
      <c r="I8" s="25"/>
      <c r="J8" s="25"/>
      <c r="K8" s="25"/>
      <c r="L8" s="25"/>
      <c r="M8" s="25">
        <f t="shared" ref="M8:N9" si="8">I8+K8</f>
        <v>0</v>
      </c>
      <c r="N8" s="25">
        <f t="shared" si="8"/>
        <v>0</v>
      </c>
      <c r="O8" s="25"/>
      <c r="P8" s="25"/>
      <c r="Q8" s="25"/>
      <c r="R8" s="25"/>
      <c r="S8" s="25"/>
      <c r="T8" s="25">
        <f>P8+R8</f>
        <v>0</v>
      </c>
      <c r="U8" s="25">
        <f>Q8+S8</f>
        <v>0</v>
      </c>
      <c r="V8" s="25"/>
      <c r="W8" s="196"/>
      <c r="X8" s="196"/>
      <c r="Y8" s="196"/>
      <c r="Z8" s="196"/>
      <c r="AA8" s="196">
        <f t="shared" ref="AA8:AB9" si="9">W8+Y8</f>
        <v>0</v>
      </c>
      <c r="AB8" s="196">
        <f t="shared" si="9"/>
        <v>0</v>
      </c>
      <c r="AD8" s="25"/>
    </row>
    <row r="9" spans="1:30" s="34" customFormat="1" x14ac:dyDescent="0.2">
      <c r="A9" s="198">
        <v>36</v>
      </c>
      <c r="B9" s="198"/>
      <c r="C9" s="193">
        <f t="shared" si="7"/>
        <v>43711</v>
      </c>
      <c r="D9" s="197" t="s">
        <v>42</v>
      </c>
      <c r="E9" s="193">
        <f t="shared" si="5"/>
        <v>43717</v>
      </c>
      <c r="F9" s="198"/>
      <c r="G9" s="25">
        <v>0</v>
      </c>
      <c r="H9" s="188"/>
      <c r="I9" s="188"/>
      <c r="J9" s="188"/>
      <c r="K9" s="188"/>
      <c r="L9" s="188"/>
      <c r="M9" s="25">
        <f t="shared" si="8"/>
        <v>0</v>
      </c>
      <c r="N9" s="25">
        <f t="shared" si="8"/>
        <v>0</v>
      </c>
      <c r="O9" s="188"/>
      <c r="P9" s="188"/>
      <c r="Q9" s="188"/>
      <c r="R9" s="188"/>
      <c r="S9" s="188"/>
      <c r="T9" s="25">
        <f t="shared" ref="T9:T14" si="10">P9+R9</f>
        <v>0</v>
      </c>
      <c r="U9" s="25">
        <f t="shared" ref="U9:U14" si="11">Q9+S9</f>
        <v>0</v>
      </c>
      <c r="V9" s="188"/>
      <c r="W9" s="199"/>
      <c r="X9" s="199"/>
      <c r="Y9" s="199"/>
      <c r="Z9" s="199"/>
      <c r="AA9" s="196">
        <f t="shared" si="9"/>
        <v>0</v>
      </c>
      <c r="AB9" s="196">
        <f t="shared" si="9"/>
        <v>0</v>
      </c>
    </row>
    <row r="10" spans="1:30" s="34" customFormat="1" x14ac:dyDescent="0.2">
      <c r="A10" s="198">
        <v>37</v>
      </c>
      <c r="B10" s="198"/>
      <c r="C10" s="193">
        <f t="shared" si="7"/>
        <v>43718</v>
      </c>
      <c r="D10" s="197" t="s">
        <v>42</v>
      </c>
      <c r="E10" s="193">
        <f t="shared" si="5"/>
        <v>43724</v>
      </c>
      <c r="F10" s="198"/>
      <c r="G10" s="25">
        <v>0</v>
      </c>
      <c r="H10" s="188"/>
      <c r="I10" s="188"/>
      <c r="J10" s="188"/>
      <c r="K10" s="188"/>
      <c r="L10" s="188"/>
      <c r="M10" s="25">
        <f t="shared" ref="M10:M14" si="12">I10+K10</f>
        <v>0</v>
      </c>
      <c r="N10" s="25">
        <f t="shared" ref="N10:N14" si="13">J10+L10</f>
        <v>0</v>
      </c>
      <c r="O10" s="188"/>
      <c r="P10" s="188"/>
      <c r="Q10" s="188"/>
      <c r="R10" s="188"/>
      <c r="S10" s="188"/>
      <c r="T10" s="25">
        <f t="shared" si="10"/>
        <v>0</v>
      </c>
      <c r="U10" s="25">
        <f t="shared" si="11"/>
        <v>0</v>
      </c>
      <c r="V10" s="188"/>
      <c r="W10" s="199"/>
      <c r="X10" s="199"/>
      <c r="Y10" s="199"/>
      <c r="Z10" s="199"/>
      <c r="AA10" s="196">
        <f t="shared" ref="AA10:AA14" si="14">W10+Y10</f>
        <v>0</v>
      </c>
      <c r="AB10" s="196">
        <f t="shared" ref="AB10:AB14" si="15">X10+Z10</f>
        <v>0</v>
      </c>
    </row>
    <row r="11" spans="1:30" s="34" customFormat="1" x14ac:dyDescent="0.2">
      <c r="A11" s="198">
        <v>38</v>
      </c>
      <c r="B11" s="198"/>
      <c r="C11" s="193">
        <f t="shared" si="7"/>
        <v>43725</v>
      </c>
      <c r="D11" s="197" t="s">
        <v>42</v>
      </c>
      <c r="E11" s="193">
        <f t="shared" si="5"/>
        <v>43731</v>
      </c>
      <c r="F11" s="198"/>
      <c r="G11" s="25">
        <v>0</v>
      </c>
      <c r="H11" s="188"/>
      <c r="I11" s="188"/>
      <c r="J11" s="188"/>
      <c r="K11" s="188"/>
      <c r="L11" s="188"/>
      <c r="M11" s="25">
        <f t="shared" si="12"/>
        <v>0</v>
      </c>
      <c r="N11" s="25">
        <f t="shared" si="13"/>
        <v>0</v>
      </c>
      <c r="O11" s="188"/>
      <c r="P11" s="188"/>
      <c r="Q11" s="188"/>
      <c r="R11" s="188"/>
      <c r="S11" s="188"/>
      <c r="T11" s="25">
        <f t="shared" si="10"/>
        <v>0</v>
      </c>
      <c r="U11" s="25">
        <f t="shared" si="11"/>
        <v>0</v>
      </c>
      <c r="V11" s="188"/>
      <c r="W11" s="199"/>
      <c r="X11" s="199"/>
      <c r="Y11" s="199"/>
      <c r="Z11" s="199"/>
      <c r="AA11" s="196">
        <f t="shared" si="14"/>
        <v>0</v>
      </c>
      <c r="AB11" s="196">
        <f t="shared" si="15"/>
        <v>0</v>
      </c>
    </row>
    <row r="12" spans="1:30" s="34" customFormat="1" x14ac:dyDescent="0.2">
      <c r="A12" s="198">
        <v>39</v>
      </c>
      <c r="B12" s="198"/>
      <c r="C12" s="193">
        <f t="shared" si="7"/>
        <v>43732</v>
      </c>
      <c r="D12" s="197" t="s">
        <v>42</v>
      </c>
      <c r="E12" s="193">
        <f t="shared" si="5"/>
        <v>43738</v>
      </c>
      <c r="F12" s="198"/>
      <c r="G12" s="25">
        <v>0</v>
      </c>
      <c r="H12" s="188"/>
      <c r="I12" s="188"/>
      <c r="J12" s="188"/>
      <c r="K12" s="188"/>
      <c r="L12" s="188"/>
      <c r="M12" s="25">
        <f t="shared" si="12"/>
        <v>0</v>
      </c>
      <c r="N12" s="25">
        <f t="shared" si="13"/>
        <v>0</v>
      </c>
      <c r="O12" s="188"/>
      <c r="P12" s="188"/>
      <c r="Q12" s="188"/>
      <c r="R12" s="188"/>
      <c r="S12" s="188"/>
      <c r="T12" s="25">
        <f t="shared" si="10"/>
        <v>0</v>
      </c>
      <c r="U12" s="25">
        <f t="shared" si="11"/>
        <v>0</v>
      </c>
      <c r="V12" s="188"/>
      <c r="W12" s="199"/>
      <c r="X12" s="199"/>
      <c r="Y12" s="199"/>
      <c r="Z12" s="199"/>
      <c r="AA12" s="196">
        <f t="shared" si="14"/>
        <v>0</v>
      </c>
      <c r="AB12" s="196">
        <f t="shared" si="15"/>
        <v>0</v>
      </c>
    </row>
    <row r="13" spans="1:30" s="34" customFormat="1" x14ac:dyDescent="0.2">
      <c r="A13" s="192">
        <v>40</v>
      </c>
      <c r="B13" s="198"/>
      <c r="C13" s="193">
        <f t="shared" si="7"/>
        <v>43739</v>
      </c>
      <c r="D13" s="197" t="s">
        <v>42</v>
      </c>
      <c r="E13" s="193">
        <f t="shared" si="5"/>
        <v>43745</v>
      </c>
      <c r="F13" s="198"/>
      <c r="G13" s="25">
        <v>0</v>
      </c>
      <c r="H13" s="188"/>
      <c r="I13" s="188"/>
      <c r="J13" s="188"/>
      <c r="K13" s="188"/>
      <c r="L13" s="188"/>
      <c r="M13" s="25">
        <f t="shared" si="12"/>
        <v>0</v>
      </c>
      <c r="N13" s="25">
        <f t="shared" si="13"/>
        <v>0</v>
      </c>
      <c r="O13" s="188"/>
      <c r="P13" s="188"/>
      <c r="Q13" s="188"/>
      <c r="R13" s="188"/>
      <c r="S13" s="188"/>
      <c r="T13" s="25">
        <f t="shared" si="10"/>
        <v>0</v>
      </c>
      <c r="U13" s="25">
        <f t="shared" si="11"/>
        <v>0</v>
      </c>
      <c r="V13" s="188"/>
      <c r="W13" s="199"/>
      <c r="X13" s="199"/>
      <c r="Y13" s="199"/>
      <c r="Z13" s="199"/>
      <c r="AA13" s="196">
        <f t="shared" si="14"/>
        <v>0</v>
      </c>
      <c r="AB13" s="196">
        <f t="shared" si="15"/>
        <v>0</v>
      </c>
    </row>
    <row r="14" spans="1:30" s="34" customFormat="1" x14ac:dyDescent="0.2">
      <c r="A14" s="192">
        <v>41</v>
      </c>
      <c r="B14" s="198"/>
      <c r="C14" s="193">
        <f t="shared" si="7"/>
        <v>43746</v>
      </c>
      <c r="D14" s="197" t="s">
        <v>42</v>
      </c>
      <c r="E14" s="193">
        <f t="shared" si="5"/>
        <v>43752</v>
      </c>
      <c r="F14" s="198"/>
      <c r="G14" s="25">
        <v>0</v>
      </c>
      <c r="H14" s="188"/>
      <c r="I14" s="188"/>
      <c r="J14" s="188"/>
      <c r="K14" s="188"/>
      <c r="L14" s="188"/>
      <c r="M14" s="25">
        <f t="shared" si="12"/>
        <v>0</v>
      </c>
      <c r="N14" s="25">
        <f t="shared" si="13"/>
        <v>0</v>
      </c>
      <c r="O14" s="198"/>
      <c r="P14" s="188"/>
      <c r="Q14" s="188"/>
      <c r="R14" s="188"/>
      <c r="S14" s="188"/>
      <c r="T14" s="25">
        <f t="shared" si="10"/>
        <v>0</v>
      </c>
      <c r="U14" s="25">
        <f t="shared" si="11"/>
        <v>0</v>
      </c>
      <c r="V14" s="198"/>
      <c r="W14" s="199"/>
      <c r="X14" s="199"/>
      <c r="Y14" s="199"/>
      <c r="Z14" s="199"/>
      <c r="AA14" s="196">
        <f t="shared" si="14"/>
        <v>0</v>
      </c>
      <c r="AB14" s="196">
        <f t="shared" si="15"/>
        <v>0</v>
      </c>
    </row>
    <row r="15" spans="1:30" s="34" customFormat="1" x14ac:dyDescent="0.2">
      <c r="A15" s="192">
        <v>42</v>
      </c>
      <c r="B15" s="198"/>
      <c r="C15" s="193">
        <f t="shared" si="7"/>
        <v>43753</v>
      </c>
      <c r="D15" s="197" t="s">
        <v>42</v>
      </c>
      <c r="E15" s="193">
        <f t="shared" si="5"/>
        <v>43759</v>
      </c>
      <c r="F15" s="198"/>
      <c r="G15" s="25">
        <v>0</v>
      </c>
      <c r="H15" s="188"/>
      <c r="I15" s="200"/>
      <c r="J15" s="200"/>
      <c r="K15" s="200"/>
      <c r="L15" s="200"/>
      <c r="M15" s="25">
        <f t="shared" ref="M15:M20" si="16">I15+K15</f>
        <v>0</v>
      </c>
      <c r="N15" s="25">
        <f t="shared" ref="N15:N20" si="17">J15+L15</f>
        <v>0</v>
      </c>
      <c r="O15" s="198"/>
      <c r="P15" s="200"/>
      <c r="Q15" s="200"/>
      <c r="R15" s="200"/>
      <c r="S15" s="200"/>
      <c r="T15" s="25">
        <f t="shared" ref="T15:T20" si="18">P15+R15</f>
        <v>0</v>
      </c>
      <c r="U15" s="25">
        <f t="shared" ref="U15:U20" si="19">Q15+S15</f>
        <v>0</v>
      </c>
      <c r="V15" s="198"/>
      <c r="W15" s="200"/>
      <c r="X15" s="200"/>
      <c r="Y15" s="200"/>
      <c r="Z15" s="200"/>
      <c r="AA15" s="196">
        <f t="shared" ref="AA15:AA20" si="20">W15+Y15</f>
        <v>0</v>
      </c>
      <c r="AB15" s="196">
        <f t="shared" ref="AB15:AB20" si="21">X15+Z15</f>
        <v>0</v>
      </c>
    </row>
    <row r="16" spans="1:30" s="34" customFormat="1" x14ac:dyDescent="0.2">
      <c r="A16" s="198">
        <v>43</v>
      </c>
      <c r="B16" s="198"/>
      <c r="C16" s="193">
        <f t="shared" si="7"/>
        <v>43760</v>
      </c>
      <c r="D16" s="197" t="s">
        <v>42</v>
      </c>
      <c r="E16" s="193">
        <f t="shared" si="5"/>
        <v>43766</v>
      </c>
      <c r="F16" s="198"/>
      <c r="G16" s="25">
        <v>0</v>
      </c>
      <c r="H16" s="188"/>
      <c r="I16" s="200"/>
      <c r="J16" s="200"/>
      <c r="K16" s="200"/>
      <c r="L16" s="200"/>
      <c r="M16" s="25">
        <f t="shared" si="16"/>
        <v>0</v>
      </c>
      <c r="N16" s="25">
        <f t="shared" si="17"/>
        <v>0</v>
      </c>
      <c r="O16" s="198"/>
      <c r="P16" s="200"/>
      <c r="Q16" s="200"/>
      <c r="R16" s="200"/>
      <c r="S16" s="200"/>
      <c r="T16" s="25">
        <f t="shared" si="18"/>
        <v>0</v>
      </c>
      <c r="U16" s="25">
        <f t="shared" si="19"/>
        <v>0</v>
      </c>
      <c r="V16" s="198"/>
      <c r="W16" s="200"/>
      <c r="X16" s="200"/>
      <c r="Y16" s="200"/>
      <c r="Z16" s="200"/>
      <c r="AA16" s="196">
        <f t="shared" si="20"/>
        <v>0</v>
      </c>
      <c r="AB16" s="196">
        <f t="shared" si="21"/>
        <v>0</v>
      </c>
    </row>
    <row r="17" spans="1:29" s="34" customFormat="1" x14ac:dyDescent="0.2">
      <c r="A17" s="198">
        <v>44</v>
      </c>
      <c r="B17" s="198"/>
      <c r="C17" s="193">
        <f t="shared" si="7"/>
        <v>43767</v>
      </c>
      <c r="D17" s="197" t="s">
        <v>42</v>
      </c>
      <c r="E17" s="193">
        <f t="shared" ref="E17:E20" si="22">C17+6</f>
        <v>43773</v>
      </c>
      <c r="F17" s="198"/>
      <c r="G17" s="25">
        <v>0</v>
      </c>
      <c r="H17" s="188"/>
      <c r="I17" s="200"/>
      <c r="J17" s="200"/>
      <c r="K17" s="200"/>
      <c r="L17" s="200"/>
      <c r="M17" s="25">
        <f t="shared" ref="M17:M19" si="23">I17+K17</f>
        <v>0</v>
      </c>
      <c r="N17" s="25">
        <f t="shared" ref="N17:N19" si="24">J17+L17</f>
        <v>0</v>
      </c>
      <c r="O17" s="198"/>
      <c r="P17" s="200"/>
      <c r="Q17" s="200"/>
      <c r="R17" s="200"/>
      <c r="S17" s="200"/>
      <c r="T17" s="25">
        <f t="shared" ref="T17:T19" si="25">P17+R17</f>
        <v>0</v>
      </c>
      <c r="U17" s="25">
        <f t="shared" ref="U17:U19" si="26">Q17+S17</f>
        <v>0</v>
      </c>
      <c r="V17" s="198"/>
      <c r="W17" s="200"/>
      <c r="X17" s="200"/>
      <c r="Y17" s="200"/>
      <c r="Z17" s="200"/>
      <c r="AA17" s="196">
        <f t="shared" ref="AA17:AA19" si="27">W17+Y17</f>
        <v>0</v>
      </c>
      <c r="AB17" s="196">
        <f t="shared" ref="AB17:AB19" si="28">X17+Z17</f>
        <v>0</v>
      </c>
    </row>
    <row r="18" spans="1:29" s="34" customFormat="1" x14ac:dyDescent="0.2">
      <c r="A18" s="198">
        <v>45</v>
      </c>
      <c r="B18" s="198"/>
      <c r="C18" s="193">
        <f t="shared" si="7"/>
        <v>43774</v>
      </c>
      <c r="D18" s="197" t="s">
        <v>42</v>
      </c>
      <c r="E18" s="193">
        <f t="shared" si="22"/>
        <v>43780</v>
      </c>
      <c r="F18" s="198"/>
      <c r="G18" s="25">
        <v>0</v>
      </c>
      <c r="H18" s="188"/>
      <c r="I18" s="200"/>
      <c r="J18" s="200"/>
      <c r="K18" s="200"/>
      <c r="L18" s="200"/>
      <c r="M18" s="25">
        <f t="shared" si="23"/>
        <v>0</v>
      </c>
      <c r="N18" s="25">
        <f t="shared" si="24"/>
        <v>0</v>
      </c>
      <c r="O18" s="198"/>
      <c r="P18" s="200"/>
      <c r="Q18" s="200"/>
      <c r="R18" s="200"/>
      <c r="S18" s="200"/>
      <c r="T18" s="25">
        <f t="shared" si="25"/>
        <v>0</v>
      </c>
      <c r="U18" s="25">
        <f t="shared" si="26"/>
        <v>0</v>
      </c>
      <c r="V18" s="198"/>
      <c r="W18" s="200"/>
      <c r="X18" s="200"/>
      <c r="Y18" s="200"/>
      <c r="Z18" s="200"/>
      <c r="AA18" s="196">
        <f t="shared" si="27"/>
        <v>0</v>
      </c>
      <c r="AB18" s="196">
        <f t="shared" si="28"/>
        <v>0</v>
      </c>
    </row>
    <row r="19" spans="1:29" s="34" customFormat="1" x14ac:dyDescent="0.2">
      <c r="A19" s="198">
        <v>46</v>
      </c>
      <c r="B19" s="198"/>
      <c r="C19" s="193">
        <f t="shared" si="7"/>
        <v>43781</v>
      </c>
      <c r="D19" s="197" t="s">
        <v>42</v>
      </c>
      <c r="E19" s="193">
        <f t="shared" si="22"/>
        <v>43787</v>
      </c>
      <c r="F19" s="198"/>
      <c r="G19" s="25">
        <v>0</v>
      </c>
      <c r="H19" s="188"/>
      <c r="I19" s="200"/>
      <c r="J19" s="200"/>
      <c r="K19" s="200"/>
      <c r="L19" s="200"/>
      <c r="M19" s="25">
        <f t="shared" si="23"/>
        <v>0</v>
      </c>
      <c r="N19" s="25">
        <f t="shared" si="24"/>
        <v>0</v>
      </c>
      <c r="O19" s="198"/>
      <c r="P19" s="200"/>
      <c r="Q19" s="200"/>
      <c r="R19" s="200"/>
      <c r="S19" s="200"/>
      <c r="T19" s="25">
        <f t="shared" si="25"/>
        <v>0</v>
      </c>
      <c r="U19" s="25">
        <f t="shared" si="26"/>
        <v>0</v>
      </c>
      <c r="V19" s="198"/>
      <c r="W19" s="200"/>
      <c r="X19" s="200"/>
      <c r="Y19" s="200"/>
      <c r="Z19" s="200"/>
      <c r="AA19" s="196">
        <f t="shared" si="27"/>
        <v>0</v>
      </c>
      <c r="AB19" s="196">
        <f t="shared" si="28"/>
        <v>0</v>
      </c>
      <c r="AC19" s="34" t="s">
        <v>43</v>
      </c>
    </row>
    <row r="20" spans="1:29" s="34" customFormat="1" x14ac:dyDescent="0.2">
      <c r="A20" s="192">
        <v>47</v>
      </c>
      <c r="B20" s="198"/>
      <c r="C20" s="193">
        <f t="shared" si="7"/>
        <v>43788</v>
      </c>
      <c r="D20" s="197" t="s">
        <v>42</v>
      </c>
      <c r="E20" s="193">
        <f t="shared" si="22"/>
        <v>43794</v>
      </c>
      <c r="F20" s="198"/>
      <c r="G20" s="25">
        <v>0</v>
      </c>
      <c r="H20" s="191"/>
      <c r="I20" s="191"/>
      <c r="J20" s="191"/>
      <c r="K20" s="191"/>
      <c r="L20" s="191"/>
      <c r="M20" s="191">
        <f t="shared" si="16"/>
        <v>0</v>
      </c>
      <c r="N20" s="191">
        <f t="shared" si="17"/>
        <v>0</v>
      </c>
      <c r="O20" s="191"/>
      <c r="P20" s="191"/>
      <c r="Q20" s="191"/>
      <c r="R20" s="191"/>
      <c r="S20" s="191"/>
      <c r="T20" s="191">
        <f t="shared" si="18"/>
        <v>0</v>
      </c>
      <c r="U20" s="191">
        <f t="shared" si="19"/>
        <v>0</v>
      </c>
      <c r="V20" s="191"/>
      <c r="W20" s="191"/>
      <c r="X20" s="191"/>
      <c r="Y20" s="191"/>
      <c r="Z20" s="191"/>
      <c r="AA20" s="201">
        <f t="shared" si="20"/>
        <v>0</v>
      </c>
      <c r="AB20" s="201">
        <f t="shared" si="21"/>
        <v>0</v>
      </c>
    </row>
    <row r="21" spans="1:29" s="34" customFormat="1" x14ac:dyDescent="0.2">
      <c r="A21" s="198"/>
      <c r="B21" s="198"/>
      <c r="C21" s="193"/>
      <c r="D21" s="197"/>
      <c r="E21" s="193"/>
      <c r="F21" s="198"/>
      <c r="G21" s="188"/>
      <c r="H21" s="188"/>
      <c r="I21" s="188"/>
      <c r="J21" s="188"/>
      <c r="K21" s="188"/>
      <c r="L21" s="188"/>
      <c r="M21" s="25"/>
      <c r="N21" s="25"/>
      <c r="O21" s="198"/>
      <c r="P21" s="188"/>
      <c r="Q21" s="188"/>
      <c r="R21" s="188"/>
      <c r="S21" s="188"/>
      <c r="T21" s="25"/>
      <c r="U21" s="25"/>
      <c r="V21" s="198"/>
      <c r="W21" s="188"/>
      <c r="X21" s="188"/>
      <c r="Y21" s="188"/>
      <c r="Z21" s="188"/>
      <c r="AA21" s="25"/>
      <c r="AB21" s="25"/>
    </row>
    <row r="22" spans="1:29" s="34" customFormat="1" x14ac:dyDescent="0.2">
      <c r="A22" s="198"/>
      <c r="B22" s="198"/>
      <c r="C22" s="193"/>
      <c r="D22" s="197"/>
      <c r="E22" s="202" t="s">
        <v>118</v>
      </c>
      <c r="F22" s="198"/>
      <c r="G22" s="203">
        <f>SUM(G8:G21)</f>
        <v>0</v>
      </c>
      <c r="H22" s="203"/>
      <c r="I22" s="203">
        <f t="shared" ref="I22:N22" si="29">SUM(I8:I21)</f>
        <v>0</v>
      </c>
      <c r="J22" s="203">
        <f t="shared" si="29"/>
        <v>0</v>
      </c>
      <c r="K22" s="203">
        <f t="shared" si="29"/>
        <v>0</v>
      </c>
      <c r="L22" s="203">
        <f t="shared" si="29"/>
        <v>0</v>
      </c>
      <c r="M22" s="203">
        <f t="shared" si="29"/>
        <v>0</v>
      </c>
      <c r="N22" s="203">
        <f t="shared" si="29"/>
        <v>0</v>
      </c>
      <c r="O22" s="204"/>
      <c r="P22" s="203">
        <f t="shared" ref="P22:U22" si="30">SUM(P8:P21)</f>
        <v>0</v>
      </c>
      <c r="Q22" s="203">
        <f t="shared" si="30"/>
        <v>0</v>
      </c>
      <c r="R22" s="203">
        <f t="shared" si="30"/>
        <v>0</v>
      </c>
      <c r="S22" s="203">
        <f t="shared" si="30"/>
        <v>0</v>
      </c>
      <c r="T22" s="203">
        <f t="shared" si="30"/>
        <v>0</v>
      </c>
      <c r="U22" s="203">
        <f t="shared" si="30"/>
        <v>0</v>
      </c>
      <c r="V22" s="204"/>
      <c r="W22" s="203">
        <f t="shared" ref="W22:AB22" si="31">SUM(W8:W21)</f>
        <v>0</v>
      </c>
      <c r="X22" s="203">
        <f t="shared" si="31"/>
        <v>0</v>
      </c>
      <c r="Y22" s="203">
        <f t="shared" si="31"/>
        <v>0</v>
      </c>
      <c r="Z22" s="203">
        <f t="shared" si="31"/>
        <v>0</v>
      </c>
      <c r="AA22" s="203">
        <f t="shared" si="31"/>
        <v>0</v>
      </c>
      <c r="AB22" s="203">
        <f t="shared" si="31"/>
        <v>0</v>
      </c>
    </row>
    <row r="23" spans="1:29" s="34" customFormat="1" x14ac:dyDescent="0.2">
      <c r="A23" s="205"/>
      <c r="B23" s="206"/>
      <c r="C23" s="207"/>
      <c r="D23" s="208"/>
      <c r="E23" s="207"/>
      <c r="F23" s="206"/>
      <c r="G23" s="209"/>
      <c r="H23" s="209"/>
      <c r="I23" s="209"/>
      <c r="J23" s="209"/>
      <c r="K23" s="209"/>
      <c r="L23" s="209"/>
      <c r="M23" s="209"/>
      <c r="N23" s="209"/>
      <c r="O23" s="210"/>
      <c r="P23" s="209"/>
      <c r="Q23" s="209"/>
      <c r="R23" s="209"/>
      <c r="S23" s="209"/>
      <c r="T23" s="209"/>
      <c r="U23" s="209"/>
      <c r="V23" s="210"/>
      <c r="W23" s="209"/>
      <c r="X23" s="209"/>
      <c r="Y23" s="209"/>
      <c r="Z23" s="209"/>
      <c r="AA23" s="209"/>
      <c r="AB23" s="209"/>
    </row>
    <row r="24" spans="1:29" s="34" customFormat="1" ht="14.25" x14ac:dyDescent="0.2">
      <c r="A24" s="150" t="s">
        <v>113</v>
      </c>
      <c r="B24" s="5"/>
      <c r="C24" s="211"/>
      <c r="D24" s="212"/>
      <c r="E24" s="211"/>
      <c r="F24" s="5"/>
      <c r="G24" s="209"/>
      <c r="H24" s="209"/>
      <c r="I24" s="209"/>
      <c r="J24" s="209"/>
      <c r="K24" s="209"/>
      <c r="L24" s="209"/>
      <c r="M24" s="209"/>
      <c r="N24" s="209"/>
      <c r="O24" s="210"/>
      <c r="P24" s="209"/>
      <c r="Q24" s="209"/>
      <c r="R24" s="209"/>
      <c r="S24" s="209"/>
      <c r="T24" s="209"/>
      <c r="U24" s="209"/>
      <c r="V24" s="210"/>
      <c r="W24" s="209"/>
      <c r="X24" s="209"/>
      <c r="Y24" s="209"/>
      <c r="Z24" s="209"/>
      <c r="AA24" s="209"/>
      <c r="AB24" s="209"/>
    </row>
    <row r="25" spans="1:29" s="34" customFormat="1" ht="14.25" x14ac:dyDescent="0.2">
      <c r="A25" s="150" t="s">
        <v>87</v>
      </c>
      <c r="B25" s="5"/>
      <c r="C25" s="211"/>
      <c r="D25" s="212"/>
      <c r="E25" s="211"/>
      <c r="F25" s="5"/>
      <c r="G25" s="209">
        <v>49</v>
      </c>
      <c r="H25" s="209"/>
      <c r="I25" s="209">
        <v>865</v>
      </c>
      <c r="J25" s="209">
        <v>97</v>
      </c>
      <c r="K25" s="209">
        <v>1030</v>
      </c>
      <c r="L25" s="209">
        <v>122</v>
      </c>
      <c r="M25" s="209">
        <v>1895</v>
      </c>
      <c r="N25" s="209">
        <v>219</v>
      </c>
      <c r="O25" s="210"/>
      <c r="P25" s="209">
        <v>36</v>
      </c>
      <c r="Q25" s="209">
        <v>33</v>
      </c>
      <c r="R25" s="209">
        <v>30</v>
      </c>
      <c r="S25" s="209">
        <v>26</v>
      </c>
      <c r="T25" s="209">
        <v>66</v>
      </c>
      <c r="U25" s="209">
        <v>59</v>
      </c>
      <c r="V25" s="210"/>
      <c r="W25" s="209">
        <v>57</v>
      </c>
      <c r="X25" s="209">
        <v>39</v>
      </c>
      <c r="Y25" s="209">
        <v>689</v>
      </c>
      <c r="Z25" s="209">
        <v>451</v>
      </c>
      <c r="AA25" s="209">
        <v>746</v>
      </c>
      <c r="AB25" s="209">
        <v>490</v>
      </c>
    </row>
    <row r="26" spans="1:29" s="34" customFormat="1" ht="14.25" x14ac:dyDescent="0.2">
      <c r="A26" s="150" t="s">
        <v>95</v>
      </c>
      <c r="B26" s="202"/>
      <c r="C26" s="202"/>
      <c r="D26" s="202"/>
      <c r="E26" s="211"/>
      <c r="F26" s="5"/>
      <c r="G26" s="209">
        <v>34</v>
      </c>
      <c r="H26" s="209"/>
      <c r="I26" s="209">
        <v>76</v>
      </c>
      <c r="J26" s="209">
        <v>8</v>
      </c>
      <c r="K26" s="209">
        <v>383</v>
      </c>
      <c r="L26" s="209">
        <v>23</v>
      </c>
      <c r="M26" s="209">
        <v>459</v>
      </c>
      <c r="N26" s="209">
        <v>31</v>
      </c>
      <c r="O26" s="210"/>
      <c r="P26" s="209">
        <v>2</v>
      </c>
      <c r="Q26" s="209">
        <v>2</v>
      </c>
      <c r="R26" s="209">
        <v>1</v>
      </c>
      <c r="S26" s="209">
        <v>1</v>
      </c>
      <c r="T26" s="209">
        <v>3</v>
      </c>
      <c r="U26" s="209">
        <v>3</v>
      </c>
      <c r="V26" s="210"/>
      <c r="W26" s="209">
        <v>45</v>
      </c>
      <c r="X26" s="209">
        <v>24</v>
      </c>
      <c r="Y26" s="209">
        <v>519</v>
      </c>
      <c r="Z26" s="209">
        <v>288</v>
      </c>
      <c r="AA26" s="209">
        <v>563</v>
      </c>
      <c r="AB26" s="209">
        <v>312</v>
      </c>
    </row>
    <row r="27" spans="1:29" s="34" customFormat="1" ht="14.25" x14ac:dyDescent="0.2">
      <c r="A27" s="150" t="s">
        <v>96</v>
      </c>
      <c r="B27" s="202"/>
      <c r="C27" s="202"/>
      <c r="D27" s="202"/>
      <c r="E27" s="202"/>
      <c r="F27" s="188"/>
      <c r="G27" s="209">
        <v>67</v>
      </c>
      <c r="H27" s="209"/>
      <c r="I27" s="209">
        <v>191</v>
      </c>
      <c r="J27" s="209">
        <v>9</v>
      </c>
      <c r="K27" s="209">
        <v>684</v>
      </c>
      <c r="L27" s="209">
        <v>83</v>
      </c>
      <c r="M27" s="209">
        <v>875</v>
      </c>
      <c r="N27" s="209">
        <v>92</v>
      </c>
      <c r="O27" s="210"/>
      <c r="P27" s="209">
        <v>100</v>
      </c>
      <c r="Q27" s="209">
        <v>93</v>
      </c>
      <c r="R27" s="209">
        <v>394</v>
      </c>
      <c r="S27" s="209">
        <v>314</v>
      </c>
      <c r="T27" s="209">
        <v>494</v>
      </c>
      <c r="U27" s="209">
        <v>407</v>
      </c>
      <c r="V27" s="210"/>
      <c r="W27" s="209">
        <v>65</v>
      </c>
      <c r="X27" s="209">
        <v>60</v>
      </c>
      <c r="Y27" s="209">
        <v>1215</v>
      </c>
      <c r="Z27" s="209">
        <v>948</v>
      </c>
      <c r="AA27" s="209">
        <v>1280</v>
      </c>
      <c r="AB27" s="209">
        <v>1008</v>
      </c>
    </row>
    <row r="28" spans="1:29" s="34" customFormat="1" x14ac:dyDescent="0.2">
      <c r="A28" s="198" t="s">
        <v>37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5"/>
      <c r="W28" s="198"/>
      <c r="X28" s="198"/>
      <c r="Y28" s="198"/>
      <c r="Z28" s="198"/>
      <c r="AA28" s="198"/>
      <c r="AB28" s="198"/>
    </row>
    <row r="29" spans="1:29" s="34" customFormat="1" x14ac:dyDescent="0.2">
      <c r="A29" s="213" t="s">
        <v>38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</row>
    <row r="30" spans="1:29" s="34" customFormat="1" x14ac:dyDescent="0.2">
      <c r="A30" s="214" t="s">
        <v>69</v>
      </c>
      <c r="D30" s="213"/>
      <c r="E30" s="213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</row>
    <row r="31" spans="1:29" s="34" customFormat="1" x14ac:dyDescent="0.2">
      <c r="A31" s="213" t="s">
        <v>39</v>
      </c>
      <c r="B31" s="213"/>
      <c r="C31" s="213"/>
      <c r="D31" s="213"/>
      <c r="E31" s="213"/>
      <c r="AA31" s="215"/>
    </row>
    <row r="32" spans="1:29" s="34" customFormat="1" x14ac:dyDescent="0.2">
      <c r="A32" s="156" t="s">
        <v>40</v>
      </c>
      <c r="B32" s="213"/>
      <c r="C32" s="213"/>
      <c r="D32" s="213"/>
      <c r="E32" s="213"/>
    </row>
    <row r="33" spans="1:1" x14ac:dyDescent="0.2">
      <c r="A33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opLeftCell="A27" workbookViewId="0">
      <selection activeCell="V47" sqref="A1:V47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3" s="184" customFormat="1" ht="14.25" x14ac:dyDescent="0.2">
      <c r="A1" s="184" t="s">
        <v>114</v>
      </c>
    </row>
    <row r="2" spans="1:23" s="34" customFormat="1" x14ac:dyDescent="0.2">
      <c r="A2" s="216"/>
      <c r="B2" s="216"/>
      <c r="C2" s="216"/>
      <c r="D2" s="216"/>
      <c r="E2" s="216"/>
      <c r="F2" s="184"/>
      <c r="G2" s="186" t="s">
        <v>18</v>
      </c>
      <c r="H2" s="186"/>
      <c r="I2" s="186"/>
      <c r="J2" s="186"/>
      <c r="K2" s="186"/>
      <c r="L2" s="186"/>
      <c r="M2" s="217"/>
      <c r="N2" s="186" t="s">
        <v>19</v>
      </c>
      <c r="O2" s="186"/>
      <c r="P2" s="186"/>
      <c r="Q2" s="186"/>
      <c r="R2" s="186"/>
      <c r="S2" s="186"/>
      <c r="T2" s="184"/>
      <c r="U2" s="238" t="s">
        <v>20</v>
      </c>
      <c r="V2" s="238"/>
      <c r="W2" s="218"/>
    </row>
    <row r="3" spans="1:23" s="34" customFormat="1" ht="14.25" x14ac:dyDescent="0.2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9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20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/>
      <c r="H5" s="38"/>
      <c r="I5" s="38"/>
      <c r="J5" s="38"/>
      <c r="K5" s="25">
        <f t="shared" ref="K5:L11" si="0">G5+I5</f>
        <v>0</v>
      </c>
      <c r="L5" s="25">
        <f t="shared" si="0"/>
        <v>0</v>
      </c>
      <c r="M5" s="221"/>
      <c r="N5" s="38"/>
      <c r="O5" s="38"/>
      <c r="P5" s="38"/>
      <c r="Q5" s="38"/>
      <c r="R5" s="47">
        <v>0</v>
      </c>
      <c r="S5" s="25">
        <f t="shared" ref="S5:S11" si="1">O5+Q5</f>
        <v>0</v>
      </c>
      <c r="T5" s="38"/>
      <c r="U5" s="38"/>
      <c r="V5" s="38"/>
      <c r="W5" s="33"/>
    </row>
    <row r="6" spans="1:23" s="34" customFormat="1" x14ac:dyDescent="0.2">
      <c r="A6" s="27">
        <v>37</v>
      </c>
      <c r="B6" s="28"/>
      <c r="C6" s="31">
        <f t="shared" ref="C6:C11" si="2">C5+7</f>
        <v>38240</v>
      </c>
      <c r="D6" s="30" t="s">
        <v>42</v>
      </c>
      <c r="E6" s="31">
        <f t="shared" ref="E6:E11" si="3">E5+7</f>
        <v>38246</v>
      </c>
      <c r="F6" s="32"/>
      <c r="G6" s="38"/>
      <c r="H6" s="38"/>
      <c r="I6" s="38"/>
      <c r="J6" s="38"/>
      <c r="K6" s="25">
        <f t="shared" si="0"/>
        <v>0</v>
      </c>
      <c r="L6" s="25">
        <f t="shared" si="0"/>
        <v>0</v>
      </c>
      <c r="M6" s="221"/>
      <c r="N6" s="38"/>
      <c r="O6" s="38"/>
      <c r="P6" s="38"/>
      <c r="Q6" s="38"/>
      <c r="R6" s="47">
        <v>0</v>
      </c>
      <c r="S6" s="25">
        <f t="shared" si="1"/>
        <v>0</v>
      </c>
      <c r="T6" s="38"/>
      <c r="U6" s="38"/>
      <c r="V6" s="38"/>
      <c r="W6" s="33"/>
    </row>
    <row r="7" spans="1:23" s="34" customFormat="1" x14ac:dyDescent="0.2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/>
      <c r="H7" s="38"/>
      <c r="I7" s="38"/>
      <c r="J7" s="38"/>
      <c r="K7" s="25">
        <f t="shared" si="0"/>
        <v>0</v>
      </c>
      <c r="L7" s="25">
        <f t="shared" si="0"/>
        <v>0</v>
      </c>
      <c r="M7" s="221"/>
      <c r="N7" s="38"/>
      <c r="O7" s="38"/>
      <c r="P7" s="38"/>
      <c r="Q7" s="38"/>
      <c r="R7" s="47">
        <v>0</v>
      </c>
      <c r="S7" s="25">
        <f t="shared" si="1"/>
        <v>0</v>
      </c>
      <c r="T7" s="38"/>
      <c r="U7" s="38"/>
      <c r="V7" s="38"/>
      <c r="W7" s="33"/>
    </row>
    <row r="8" spans="1:23" s="34" customFormat="1" x14ac:dyDescent="0.2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/>
      <c r="H8" s="38"/>
      <c r="I8" s="38"/>
      <c r="J8" s="38"/>
      <c r="K8" s="25">
        <f t="shared" si="0"/>
        <v>0</v>
      </c>
      <c r="L8" s="25">
        <f t="shared" si="0"/>
        <v>0</v>
      </c>
      <c r="M8" s="221"/>
      <c r="N8" s="38"/>
      <c r="O8" s="38"/>
      <c r="P8" s="38"/>
      <c r="Q8" s="38"/>
      <c r="R8" s="47">
        <v>0</v>
      </c>
      <c r="S8" s="25">
        <f t="shared" si="1"/>
        <v>0</v>
      </c>
      <c r="T8" s="38"/>
      <c r="U8" s="38"/>
      <c r="V8" s="38"/>
      <c r="W8" s="33"/>
    </row>
    <row r="9" spans="1:23" s="34" customFormat="1" x14ac:dyDescent="0.2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/>
      <c r="H9" s="38"/>
      <c r="I9" s="38"/>
      <c r="J9" s="38"/>
      <c r="K9" s="25">
        <f t="shared" si="0"/>
        <v>0</v>
      </c>
      <c r="L9" s="25">
        <f t="shared" si="0"/>
        <v>0</v>
      </c>
      <c r="M9" s="221"/>
      <c r="N9" s="38"/>
      <c r="O9" s="38"/>
      <c r="P9" s="38"/>
      <c r="Q9" s="38"/>
      <c r="R9" s="47">
        <v>0</v>
      </c>
      <c r="S9" s="25">
        <f t="shared" si="1"/>
        <v>0</v>
      </c>
      <c r="T9" s="38"/>
      <c r="U9" s="38"/>
      <c r="V9" s="38"/>
      <c r="W9" s="33"/>
    </row>
    <row r="10" spans="1:23" s="34" customFormat="1" x14ac:dyDescent="0.2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/>
      <c r="H10" s="38"/>
      <c r="I10" s="38"/>
      <c r="J10" s="38"/>
      <c r="K10" s="25">
        <f t="shared" si="0"/>
        <v>0</v>
      </c>
      <c r="L10" s="25">
        <f t="shared" si="0"/>
        <v>0</v>
      </c>
      <c r="M10" s="221"/>
      <c r="N10" s="38"/>
      <c r="O10" s="38"/>
      <c r="P10" s="38"/>
      <c r="Q10" s="38"/>
      <c r="R10" s="47">
        <f>N10+P10</f>
        <v>0</v>
      </c>
      <c r="S10" s="25">
        <f t="shared" si="1"/>
        <v>0</v>
      </c>
      <c r="T10" s="38"/>
      <c r="U10" s="38"/>
      <c r="V10" s="38"/>
      <c r="W10" s="33"/>
    </row>
    <row r="11" spans="1:23" s="34" customFormat="1" ht="14.25" x14ac:dyDescent="0.2">
      <c r="A11" s="27">
        <v>42</v>
      </c>
      <c r="B11" s="28"/>
      <c r="C11" s="31">
        <f t="shared" si="2"/>
        <v>38275</v>
      </c>
      <c r="D11" s="30" t="s">
        <v>42</v>
      </c>
      <c r="E11" s="31">
        <f t="shared" si="3"/>
        <v>38281</v>
      </c>
      <c r="F11" s="222"/>
      <c r="G11" s="38"/>
      <c r="H11" s="38"/>
      <c r="I11" s="38"/>
      <c r="J11" s="38"/>
      <c r="K11" s="25">
        <f t="shared" si="0"/>
        <v>0</v>
      </c>
      <c r="L11" s="25">
        <f t="shared" si="0"/>
        <v>0</v>
      </c>
      <c r="M11" s="221"/>
      <c r="N11" s="38"/>
      <c r="O11" s="38"/>
      <c r="P11" s="38"/>
      <c r="Q11" s="38"/>
      <c r="R11" s="47">
        <f>N11+P11</f>
        <v>0</v>
      </c>
      <c r="S11" s="25">
        <f t="shared" si="1"/>
        <v>0</v>
      </c>
      <c r="T11" s="38"/>
      <c r="U11" s="38"/>
      <c r="V11" s="38"/>
      <c r="W11" s="33"/>
    </row>
    <row r="12" spans="1:23" s="34" customFormat="1" x14ac:dyDescent="0.2">
      <c r="A12" s="223" t="s">
        <v>119</v>
      </c>
      <c r="B12" s="223"/>
      <c r="C12" s="223"/>
      <c r="D12" s="223"/>
      <c r="E12" s="223"/>
      <c r="F12" s="223"/>
      <c r="G12" s="38">
        <f t="shared" ref="G12:L12" si="4">SUM(G5:G11)</f>
        <v>0</v>
      </c>
      <c r="H12" s="38">
        <f t="shared" si="4"/>
        <v>0</v>
      </c>
      <c r="I12" s="38">
        <f t="shared" si="4"/>
        <v>0</v>
      </c>
      <c r="J12" s="38">
        <f t="shared" si="4"/>
        <v>0</v>
      </c>
      <c r="K12" s="38">
        <f t="shared" si="4"/>
        <v>0</v>
      </c>
      <c r="L12" s="38">
        <f t="shared" si="4"/>
        <v>0</v>
      </c>
      <c r="M12" s="221"/>
      <c r="N12" s="33"/>
      <c r="O12" s="33"/>
      <c r="P12" s="33"/>
      <c r="Q12" s="33"/>
      <c r="R12" s="47"/>
      <c r="S12" s="25"/>
      <c r="T12" s="38"/>
      <c r="U12" s="33"/>
      <c r="V12" s="33"/>
      <c r="W12" s="33"/>
    </row>
    <row r="13" spans="1:23" s="34" customFormat="1" ht="13.5" thickBot="1" x14ac:dyDescent="0.25">
      <c r="A13" s="224"/>
      <c r="B13" s="224"/>
      <c r="C13" s="224"/>
      <c r="D13" s="224"/>
      <c r="E13" s="224"/>
      <c r="F13" s="225"/>
      <c r="G13" s="226"/>
      <c r="H13" s="226"/>
      <c r="I13" s="226"/>
      <c r="J13" s="226"/>
      <c r="K13" s="226"/>
      <c r="L13" s="226"/>
      <c r="M13" s="227"/>
      <c r="N13" s="228"/>
      <c r="O13" s="228"/>
      <c r="P13" s="228"/>
      <c r="Q13" s="228"/>
      <c r="R13" s="228"/>
      <c r="S13" s="228"/>
      <c r="T13" s="228"/>
      <c r="U13" s="228"/>
      <c r="V13" s="228"/>
      <c r="W13" s="33"/>
    </row>
    <row r="14" spans="1:23" s="34" customFormat="1" ht="13.5" thickTop="1" x14ac:dyDescent="0.2">
      <c r="A14" s="27">
        <v>43</v>
      </c>
      <c r="B14" s="28"/>
      <c r="C14" s="29">
        <v>38647</v>
      </c>
      <c r="D14" s="30" t="s">
        <v>42</v>
      </c>
      <c r="E14" s="31">
        <v>38653</v>
      </c>
      <c r="F14" s="32"/>
      <c r="G14" s="188"/>
      <c r="H14" s="229"/>
      <c r="I14" s="229"/>
      <c r="J14" s="229"/>
      <c r="K14" s="38">
        <f>G14+I14</f>
        <v>0</v>
      </c>
      <c r="L14" s="38">
        <f>H14+J14</f>
        <v>0</v>
      </c>
      <c r="M14" s="230"/>
      <c r="N14" s="38"/>
      <c r="O14" s="188"/>
      <c r="P14" s="229"/>
      <c r="Q14" s="38"/>
      <c r="R14" s="47">
        <f t="shared" ref="R14:S24" si="5">N14+P14</f>
        <v>0</v>
      </c>
      <c r="S14" s="47">
        <f t="shared" si="5"/>
        <v>0</v>
      </c>
      <c r="T14" s="33"/>
      <c r="U14" s="38"/>
      <c r="V14" s="188"/>
      <c r="W14" s="33"/>
    </row>
    <row r="15" spans="1:23" s="34" customFormat="1" x14ac:dyDescent="0.2">
      <c r="A15" s="27">
        <v>44</v>
      </c>
      <c r="B15" s="28"/>
      <c r="C15" s="29">
        <v>38654</v>
      </c>
      <c r="D15" s="30" t="s">
        <v>42</v>
      </c>
      <c r="E15" s="31">
        <v>38660</v>
      </c>
      <c r="F15" s="32"/>
      <c r="G15" s="38"/>
      <c r="H15" s="38"/>
      <c r="I15" s="38"/>
      <c r="J15" s="38"/>
      <c r="K15" s="38">
        <f t="shared" ref="K15:K34" si="6">G15+I15</f>
        <v>0</v>
      </c>
      <c r="L15" s="38">
        <f t="shared" ref="L15:L34" si="7">H15+J15</f>
        <v>0</v>
      </c>
      <c r="M15" s="230"/>
      <c r="N15" s="38"/>
      <c r="O15" s="38"/>
      <c r="P15" s="38"/>
      <c r="Q15" s="38"/>
      <c r="R15" s="47">
        <f t="shared" si="5"/>
        <v>0</v>
      </c>
      <c r="S15" s="47">
        <f t="shared" si="5"/>
        <v>0</v>
      </c>
      <c r="T15" s="33"/>
      <c r="U15" s="38"/>
      <c r="V15" s="38"/>
      <c r="W15" s="33"/>
    </row>
    <row r="16" spans="1:23" s="34" customFormat="1" ht="14.25" x14ac:dyDescent="0.2">
      <c r="A16" s="27">
        <v>45</v>
      </c>
      <c r="B16" s="28"/>
      <c r="C16" s="29">
        <v>38661</v>
      </c>
      <c r="D16" s="30" t="s">
        <v>42</v>
      </c>
      <c r="E16" s="31">
        <v>38667</v>
      </c>
      <c r="F16" s="231"/>
      <c r="G16" s="38"/>
      <c r="H16" s="38"/>
      <c r="I16" s="38"/>
      <c r="J16" s="38"/>
      <c r="K16" s="38">
        <f t="shared" si="6"/>
        <v>0</v>
      </c>
      <c r="L16" s="38">
        <f t="shared" si="7"/>
        <v>0</v>
      </c>
      <c r="M16" s="230"/>
      <c r="N16" s="38"/>
      <c r="O16" s="38"/>
      <c r="P16" s="38"/>
      <c r="Q16" s="38"/>
      <c r="R16" s="47">
        <f t="shared" si="5"/>
        <v>0</v>
      </c>
      <c r="S16" s="47">
        <f t="shared" si="5"/>
        <v>0</v>
      </c>
      <c r="T16" s="33"/>
      <c r="U16" s="38"/>
      <c r="V16" s="38"/>
      <c r="W16" s="33"/>
    </row>
    <row r="17" spans="1:23" s="34" customFormat="1" x14ac:dyDescent="0.2">
      <c r="A17" s="27">
        <v>46</v>
      </c>
      <c r="B17" s="28"/>
      <c r="C17" s="29">
        <v>38668</v>
      </c>
      <c r="D17" s="30" t="s">
        <v>42</v>
      </c>
      <c r="E17" s="31">
        <v>38674</v>
      </c>
      <c r="F17" s="32"/>
      <c r="G17" s="38"/>
      <c r="H17" s="38"/>
      <c r="I17" s="38"/>
      <c r="J17" s="38"/>
      <c r="K17" s="38">
        <f t="shared" si="6"/>
        <v>0</v>
      </c>
      <c r="L17" s="38">
        <f t="shared" si="7"/>
        <v>0</v>
      </c>
      <c r="M17" s="230"/>
      <c r="N17" s="38"/>
      <c r="O17" s="38"/>
      <c r="P17" s="38"/>
      <c r="Q17" s="38"/>
      <c r="R17" s="47">
        <f t="shared" ref="R17:R31" si="8">N17+P17</f>
        <v>0</v>
      </c>
      <c r="S17" s="47">
        <f t="shared" si="5"/>
        <v>0</v>
      </c>
      <c r="T17" s="33"/>
      <c r="U17" s="38"/>
      <c r="V17" s="38"/>
      <c r="W17" s="33"/>
    </row>
    <row r="18" spans="1:23" s="34" customFormat="1" x14ac:dyDescent="0.2">
      <c r="A18" s="27">
        <v>47</v>
      </c>
      <c r="B18" s="28"/>
      <c r="C18" s="29">
        <v>38675</v>
      </c>
      <c r="D18" s="30" t="s">
        <v>42</v>
      </c>
      <c r="E18" s="31">
        <v>38681</v>
      </c>
      <c r="F18" s="32"/>
      <c r="G18" s="38"/>
      <c r="H18" s="38"/>
      <c r="I18" s="38"/>
      <c r="J18" s="38"/>
      <c r="K18" s="38">
        <f t="shared" si="6"/>
        <v>0</v>
      </c>
      <c r="L18" s="38">
        <f t="shared" si="7"/>
        <v>0</v>
      </c>
      <c r="M18" s="221"/>
      <c r="N18" s="38"/>
      <c r="O18" s="38"/>
      <c r="P18" s="38"/>
      <c r="Q18" s="38"/>
      <c r="R18" s="47">
        <f t="shared" si="8"/>
        <v>0</v>
      </c>
      <c r="S18" s="47">
        <f t="shared" si="5"/>
        <v>0</v>
      </c>
      <c r="T18" s="38"/>
      <c r="U18" s="38"/>
      <c r="V18" s="38"/>
      <c r="W18" s="33"/>
    </row>
    <row r="19" spans="1:23" s="34" customFormat="1" x14ac:dyDescent="0.2">
      <c r="A19" s="27">
        <v>48</v>
      </c>
      <c r="B19" s="28"/>
      <c r="C19" s="29">
        <v>38682</v>
      </c>
      <c r="D19" s="30" t="s">
        <v>42</v>
      </c>
      <c r="E19" s="31">
        <v>38688</v>
      </c>
      <c r="F19" s="32"/>
      <c r="G19" s="38"/>
      <c r="H19" s="38"/>
      <c r="I19" s="38"/>
      <c r="J19" s="38"/>
      <c r="K19" s="38">
        <f t="shared" si="6"/>
        <v>0</v>
      </c>
      <c r="L19" s="38">
        <f t="shared" si="7"/>
        <v>0</v>
      </c>
      <c r="M19" s="221"/>
      <c r="N19" s="38"/>
      <c r="O19" s="38"/>
      <c r="P19" s="38"/>
      <c r="Q19" s="38"/>
      <c r="R19" s="47">
        <f t="shared" si="8"/>
        <v>0</v>
      </c>
      <c r="S19" s="47">
        <f t="shared" si="5"/>
        <v>0</v>
      </c>
      <c r="T19" s="38"/>
      <c r="U19" s="38"/>
      <c r="V19" s="38"/>
      <c r="W19" s="33"/>
    </row>
    <row r="20" spans="1:23" s="34" customFormat="1" x14ac:dyDescent="0.2">
      <c r="A20" s="27">
        <v>49</v>
      </c>
      <c r="B20" s="28"/>
      <c r="C20" s="29">
        <v>38689</v>
      </c>
      <c r="D20" s="30" t="s">
        <v>42</v>
      </c>
      <c r="E20" s="31">
        <v>38695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21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">
      <c r="A21" s="27">
        <v>50</v>
      </c>
      <c r="B21" s="28"/>
      <c r="C21" s="29">
        <v>38696</v>
      </c>
      <c r="D21" s="30" t="s">
        <v>42</v>
      </c>
      <c r="E21" s="31">
        <v>38702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21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">
      <c r="A22" s="27">
        <v>51</v>
      </c>
      <c r="B22" s="28"/>
      <c r="C22" s="29">
        <v>38703</v>
      </c>
      <c r="D22" s="30" t="s">
        <v>42</v>
      </c>
      <c r="E22" s="31">
        <v>38709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21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">
      <c r="A23" s="27">
        <v>52</v>
      </c>
      <c r="B23" s="28"/>
      <c r="C23" s="29">
        <v>38710</v>
      </c>
      <c r="D23" s="30" t="s">
        <v>42</v>
      </c>
      <c r="E23" s="31">
        <v>38717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21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">
      <c r="A24" s="27">
        <v>1</v>
      </c>
      <c r="B24" s="28"/>
      <c r="C24" s="29">
        <v>39814</v>
      </c>
      <c r="D24" s="30" t="s">
        <v>42</v>
      </c>
      <c r="E24" s="31">
        <v>38724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21"/>
      <c r="N24" s="38"/>
      <c r="O24" s="38"/>
      <c r="P24" s="38"/>
      <c r="Q24" s="38"/>
      <c r="R24" s="38">
        <f t="shared" si="8"/>
        <v>0</v>
      </c>
      <c r="S24" s="47">
        <f t="shared" si="5"/>
        <v>0</v>
      </c>
      <c r="T24" s="38"/>
      <c r="U24" s="38"/>
      <c r="V24" s="38"/>
      <c r="W24" s="33"/>
    </row>
    <row r="25" spans="1:23" s="34" customFormat="1" x14ac:dyDescent="0.2">
      <c r="A25" s="27">
        <v>2</v>
      </c>
      <c r="B25" s="28"/>
      <c r="C25" s="29">
        <v>39821</v>
      </c>
      <c r="D25" s="30" t="s">
        <v>42</v>
      </c>
      <c r="E25" s="31">
        <v>38731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21"/>
      <c r="N25" s="38"/>
      <c r="O25" s="38"/>
      <c r="P25" s="38"/>
      <c r="Q25" s="38"/>
      <c r="R25" s="38">
        <f t="shared" si="8"/>
        <v>0</v>
      </c>
      <c r="S25" s="38">
        <f t="shared" ref="S25:S30" si="9">O25+Q25</f>
        <v>0</v>
      </c>
      <c r="T25" s="38"/>
      <c r="U25" s="38"/>
      <c r="V25" s="38"/>
      <c r="W25" s="33"/>
    </row>
    <row r="26" spans="1:23" s="34" customFormat="1" x14ac:dyDescent="0.2">
      <c r="A26" s="27">
        <v>3</v>
      </c>
      <c r="B26" s="28"/>
      <c r="C26" s="29">
        <v>39828</v>
      </c>
      <c r="D26" s="30" t="s">
        <v>42</v>
      </c>
      <c r="E26" s="31">
        <v>38738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21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8"/>
      <c r="U26" s="38"/>
      <c r="V26" s="38"/>
      <c r="W26" s="33"/>
    </row>
    <row r="27" spans="1:23" s="34" customFormat="1" x14ac:dyDescent="0.2">
      <c r="A27" s="27">
        <v>4</v>
      </c>
      <c r="B27" s="28"/>
      <c r="C27" s="29">
        <v>39835</v>
      </c>
      <c r="D27" s="30" t="s">
        <v>42</v>
      </c>
      <c r="E27" s="31">
        <v>38745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30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">
      <c r="A28" s="27">
        <v>5</v>
      </c>
      <c r="B28" s="28"/>
      <c r="C28" s="29">
        <v>39842</v>
      </c>
      <c r="D28" s="30" t="s">
        <v>42</v>
      </c>
      <c r="E28" s="31">
        <v>38752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30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">
      <c r="A29" s="27">
        <v>6</v>
      </c>
      <c r="B29" s="28"/>
      <c r="C29" s="29">
        <v>39849</v>
      </c>
      <c r="D29" s="30" t="s">
        <v>42</v>
      </c>
      <c r="E29" s="31">
        <v>38759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30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">
      <c r="A30" s="27">
        <v>7</v>
      </c>
      <c r="B30" s="28"/>
      <c r="C30" s="29">
        <v>39856</v>
      </c>
      <c r="D30" s="30" t="s">
        <v>42</v>
      </c>
      <c r="E30" s="31">
        <v>38766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30"/>
      <c r="N30" s="38"/>
      <c r="O30" s="38"/>
      <c r="P30" s="38"/>
      <c r="Q30" s="38"/>
      <c r="R30" s="38">
        <f t="shared" si="8"/>
        <v>0</v>
      </c>
      <c r="S30" s="38">
        <f t="shared" si="9"/>
        <v>0</v>
      </c>
      <c r="T30" s="33"/>
      <c r="U30" s="38"/>
      <c r="V30" s="38"/>
      <c r="W30" s="33"/>
    </row>
    <row r="31" spans="1:23" s="34" customFormat="1" x14ac:dyDescent="0.2">
      <c r="A31" s="27">
        <v>8</v>
      </c>
      <c r="B31" s="28"/>
      <c r="C31" s="29">
        <v>39863</v>
      </c>
      <c r="D31" s="30" t="s">
        <v>42</v>
      </c>
      <c r="E31" s="31">
        <v>38773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30"/>
      <c r="N31" s="38"/>
      <c r="O31" s="38"/>
      <c r="P31" s="38"/>
      <c r="Q31" s="38"/>
      <c r="R31" s="38">
        <f t="shared" si="8"/>
        <v>0</v>
      </c>
      <c r="S31" s="38">
        <v>0</v>
      </c>
      <c r="T31" s="33"/>
      <c r="U31" s="38"/>
      <c r="V31" s="38"/>
      <c r="W31" s="33"/>
    </row>
    <row r="32" spans="1:23" s="34" customFormat="1" x14ac:dyDescent="0.2">
      <c r="A32" s="27">
        <v>9</v>
      </c>
      <c r="B32" s="28"/>
      <c r="C32" s="29">
        <v>39870</v>
      </c>
      <c r="D32" s="30" t="s">
        <v>42</v>
      </c>
      <c r="E32" s="31">
        <v>38780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30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">
      <c r="A33" s="27">
        <v>10</v>
      </c>
      <c r="B33" s="28"/>
      <c r="C33" s="29">
        <v>39877</v>
      </c>
      <c r="D33" s="30" t="s">
        <v>42</v>
      </c>
      <c r="E33" s="31">
        <v>38787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30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">
      <c r="A34" s="27">
        <v>11</v>
      </c>
      <c r="B34" s="28"/>
      <c r="C34" s="29">
        <v>39884</v>
      </c>
      <c r="D34" s="30" t="s">
        <v>42</v>
      </c>
      <c r="E34" s="31">
        <v>38794</v>
      </c>
      <c r="F34" s="32"/>
      <c r="G34" s="38"/>
      <c r="H34" s="38"/>
      <c r="I34" s="38"/>
      <c r="J34" s="38"/>
      <c r="K34" s="38">
        <f t="shared" si="6"/>
        <v>0</v>
      </c>
      <c r="L34" s="38">
        <f t="shared" si="7"/>
        <v>0</v>
      </c>
      <c r="M34" s="230"/>
      <c r="N34" s="38"/>
      <c r="O34" s="38"/>
      <c r="P34" s="38"/>
      <c r="Q34" s="38"/>
      <c r="R34" s="38">
        <f>N34+P34</f>
        <v>0</v>
      </c>
      <c r="S34" s="38">
        <v>0</v>
      </c>
      <c r="T34" s="33"/>
      <c r="U34" s="38"/>
      <c r="V34" s="38"/>
      <c r="W34" s="33"/>
    </row>
    <row r="35" spans="1:23" s="34" customFormat="1" x14ac:dyDescent="0.2">
      <c r="A35" s="86" t="s">
        <v>120</v>
      </c>
      <c r="B35" s="86"/>
      <c r="C35" s="86"/>
      <c r="D35" s="86"/>
      <c r="E35" s="86"/>
      <c r="F35" s="86"/>
      <c r="G35" s="38">
        <f t="shared" ref="G35:L35" si="10">SUM(G14:G34)</f>
        <v>0</v>
      </c>
      <c r="H35" s="38">
        <f t="shared" si="10"/>
        <v>0</v>
      </c>
      <c r="I35" s="38">
        <f t="shared" si="10"/>
        <v>0</v>
      </c>
      <c r="J35" s="38">
        <f t="shared" si="10"/>
        <v>0</v>
      </c>
      <c r="K35" s="47">
        <f t="shared" si="10"/>
        <v>0</v>
      </c>
      <c r="L35" s="47">
        <f t="shared" si="10"/>
        <v>0</v>
      </c>
      <c r="M35" s="230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234" customFormat="1" x14ac:dyDescent="0.2">
      <c r="A36" s="232" t="s">
        <v>118</v>
      </c>
      <c r="B36" s="232"/>
      <c r="C36" s="232"/>
      <c r="D36" s="232"/>
      <c r="E36" s="232"/>
      <c r="F36" s="232"/>
      <c r="G36" s="209">
        <f t="shared" ref="G36:L36" si="11">G12+G35</f>
        <v>0</v>
      </c>
      <c r="H36" s="209">
        <f t="shared" si="11"/>
        <v>0</v>
      </c>
      <c r="I36" s="209">
        <f t="shared" si="11"/>
        <v>0</v>
      </c>
      <c r="J36" s="209">
        <f t="shared" si="11"/>
        <v>0</v>
      </c>
      <c r="K36" s="209">
        <f t="shared" si="11"/>
        <v>0</v>
      </c>
      <c r="L36" s="209">
        <f t="shared" si="11"/>
        <v>0</v>
      </c>
      <c r="M36" s="233"/>
      <c r="N36" s="209">
        <f>SUM(N5:N35)</f>
        <v>0</v>
      </c>
      <c r="O36" s="209">
        <f t="shared" ref="O36:V36" si="12">SUM(O5:O35)</f>
        <v>0</v>
      </c>
      <c r="P36" s="209">
        <f t="shared" si="12"/>
        <v>0</v>
      </c>
      <c r="Q36" s="209">
        <f t="shared" si="12"/>
        <v>0</v>
      </c>
      <c r="R36" s="209">
        <f t="shared" si="12"/>
        <v>0</v>
      </c>
      <c r="S36" s="209">
        <f t="shared" si="12"/>
        <v>0</v>
      </c>
      <c r="T36" s="233"/>
      <c r="U36" s="209">
        <f>SUM(U5:U35)</f>
        <v>0</v>
      </c>
      <c r="V36" s="209">
        <f t="shared" si="12"/>
        <v>0</v>
      </c>
      <c r="W36" s="210"/>
    </row>
    <row r="37" spans="1:23" s="34" customFormat="1" x14ac:dyDescent="0.2">
      <c r="A37" s="86"/>
      <c r="B37" s="86"/>
      <c r="C37" s="86"/>
      <c r="D37" s="86"/>
      <c r="E37" s="86"/>
      <c r="F37" s="86"/>
      <c r="G37" s="38"/>
      <c r="H37" s="38"/>
      <c r="I37" s="38"/>
      <c r="J37" s="38"/>
      <c r="K37" s="38"/>
      <c r="L37" s="38"/>
      <c r="M37" s="230"/>
      <c r="N37" s="38"/>
      <c r="O37" s="38"/>
      <c r="P37" s="38"/>
      <c r="Q37" s="38"/>
      <c r="R37" s="38"/>
      <c r="S37" s="38"/>
      <c r="T37" s="230"/>
      <c r="U37" s="38"/>
      <c r="V37" s="38"/>
      <c r="W37" s="33"/>
    </row>
    <row r="38" spans="1:23" s="34" customFormat="1" ht="14.25" x14ac:dyDescent="0.2">
      <c r="A38" s="150" t="s">
        <v>98</v>
      </c>
      <c r="B38" s="86"/>
      <c r="C38" s="86"/>
      <c r="D38" s="86"/>
      <c r="E38" s="86"/>
      <c r="F38" s="86"/>
      <c r="G38" s="38">
        <v>2197</v>
      </c>
      <c r="H38" s="38">
        <v>478</v>
      </c>
      <c r="I38" s="38">
        <v>4814</v>
      </c>
      <c r="J38" s="38">
        <v>1074</v>
      </c>
      <c r="K38" s="38">
        <v>7011</v>
      </c>
      <c r="L38" s="38">
        <v>1552</v>
      </c>
      <c r="M38" s="230"/>
      <c r="N38" s="38">
        <v>170</v>
      </c>
      <c r="O38" s="38">
        <v>168</v>
      </c>
      <c r="P38" s="38">
        <v>252</v>
      </c>
      <c r="Q38" s="38">
        <v>229</v>
      </c>
      <c r="R38" s="38">
        <v>422</v>
      </c>
      <c r="S38" s="38">
        <v>397</v>
      </c>
      <c r="T38" s="230"/>
      <c r="U38" s="38">
        <v>2049</v>
      </c>
      <c r="V38" s="38">
        <v>1996</v>
      </c>
      <c r="W38" s="33"/>
    </row>
    <row r="39" spans="1:23" s="34" customFormat="1" ht="14.25" x14ac:dyDescent="0.2">
      <c r="A39" s="150" t="s">
        <v>97</v>
      </c>
      <c r="B39" s="86"/>
      <c r="C39" s="86"/>
      <c r="D39" s="86"/>
      <c r="E39" s="86"/>
      <c r="F39" s="86"/>
      <c r="G39" s="38">
        <f>277+454</f>
        <v>731</v>
      </c>
      <c r="H39" s="38">
        <f>55+424</f>
        <v>479</v>
      </c>
      <c r="I39" s="38">
        <f>1830+1089</f>
        <v>2919</v>
      </c>
      <c r="J39" s="38">
        <f>424+223</f>
        <v>647</v>
      </c>
      <c r="K39" s="38">
        <f>G39+I39</f>
        <v>3650</v>
      </c>
      <c r="L39" s="38">
        <f>H39+J39</f>
        <v>1126</v>
      </c>
      <c r="M39" s="230"/>
      <c r="N39" s="38">
        <v>45</v>
      </c>
      <c r="O39" s="38">
        <v>45</v>
      </c>
      <c r="P39" s="38">
        <v>482</v>
      </c>
      <c r="Q39" s="38">
        <v>408</v>
      </c>
      <c r="R39" s="38">
        <f>N39+P39</f>
        <v>527</v>
      </c>
      <c r="S39" s="38">
        <f>O39+Q39</f>
        <v>453</v>
      </c>
      <c r="T39" s="230"/>
      <c r="U39" s="38">
        <v>1574</v>
      </c>
      <c r="V39" s="38">
        <v>1557</v>
      </c>
      <c r="W39" s="33"/>
    </row>
    <row r="40" spans="1:23" s="34" customFormat="1" ht="14.25" x14ac:dyDescent="0.2">
      <c r="A40" s="150" t="s">
        <v>99</v>
      </c>
      <c r="B40" s="87"/>
      <c r="C40" s="87"/>
      <c r="D40" s="87"/>
      <c r="E40" s="87"/>
      <c r="F40" s="87"/>
      <c r="G40" s="38">
        <v>546</v>
      </c>
      <c r="H40" s="38">
        <v>104</v>
      </c>
      <c r="I40" s="38">
        <v>4795</v>
      </c>
      <c r="J40" s="38">
        <v>1058</v>
      </c>
      <c r="K40" s="38">
        <f>G40+I40</f>
        <v>5341</v>
      </c>
      <c r="L40" s="38">
        <f>J40+H40</f>
        <v>1162</v>
      </c>
      <c r="M40" s="230"/>
      <c r="N40" s="38">
        <v>355</v>
      </c>
      <c r="O40" s="38">
        <v>343</v>
      </c>
      <c r="P40" s="38">
        <v>2982</v>
      </c>
      <c r="Q40" s="38">
        <v>2697</v>
      </c>
      <c r="R40" s="38">
        <f>P40+N40</f>
        <v>3337</v>
      </c>
      <c r="S40" s="38">
        <f>Q40+O40</f>
        <v>3040</v>
      </c>
      <c r="T40" s="230"/>
      <c r="U40" s="38">
        <f>2986+107+77+66</f>
        <v>3236</v>
      </c>
      <c r="V40" s="38">
        <f>2954+106+75+65</f>
        <v>3200</v>
      </c>
      <c r="W40" s="47"/>
    </row>
    <row r="41" spans="1:23" s="34" customFormat="1" x14ac:dyDescent="0.2">
      <c r="A41" s="235" t="s">
        <v>37</v>
      </c>
      <c r="B41" s="235"/>
      <c r="C41" s="235"/>
      <c r="D41" s="235"/>
      <c r="E41" s="235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</row>
    <row r="42" spans="1:23" s="34" customFormat="1" x14ac:dyDescent="0.2">
      <c r="A42" s="214" t="s">
        <v>68</v>
      </c>
      <c r="B42" s="235"/>
      <c r="C42" s="235"/>
      <c r="D42" s="235"/>
      <c r="E42" s="235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</row>
    <row r="43" spans="1:23" s="34" customFormat="1" x14ac:dyDescent="0.2">
      <c r="A43" s="214" t="s">
        <v>80</v>
      </c>
      <c r="B43" s="216"/>
      <c r="C43" s="216"/>
      <c r="D43" s="214"/>
      <c r="E43" s="214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</row>
    <row r="44" spans="1:23" s="34" customFormat="1" x14ac:dyDescent="0.2">
      <c r="A44" s="214" t="s">
        <v>39</v>
      </c>
      <c r="B44" s="214"/>
      <c r="C44" s="214"/>
      <c r="D44" s="214"/>
      <c r="E44" s="214"/>
    </row>
    <row r="45" spans="1:23" s="34" customFormat="1" x14ac:dyDescent="0.2">
      <c r="A45" s="216" t="s">
        <v>45</v>
      </c>
      <c r="B45" s="214"/>
      <c r="C45" s="214"/>
      <c r="D45" s="214"/>
      <c r="E45" s="214"/>
    </row>
    <row r="46" spans="1:23" s="34" customFormat="1" x14ac:dyDescent="0.2">
      <c r="A46" s="214" t="s">
        <v>116</v>
      </c>
      <c r="B46" s="214"/>
      <c r="C46" s="214"/>
      <c r="D46" s="214"/>
      <c r="E46" s="214"/>
    </row>
    <row r="47" spans="1:23" s="34" customFormat="1" x14ac:dyDescent="0.2">
      <c r="A47" s="156" t="s">
        <v>100</v>
      </c>
      <c r="B47" s="214"/>
      <c r="C47" s="214"/>
      <c r="D47" s="214"/>
      <c r="E47" s="214"/>
    </row>
    <row r="52" spans="16:16" x14ac:dyDescent="0.2">
      <c r="P52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selection activeCell="BJ6" sqref="BJ6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42" customWidth="1"/>
    <col min="65" max="65" width="2.42578125" customWidth="1"/>
  </cols>
  <sheetData>
    <row r="1" spans="1:64" s="9" customFormat="1" x14ac:dyDescent="0.2">
      <c r="B1" s="26"/>
      <c r="C1" s="26"/>
      <c r="D1" s="26"/>
      <c r="E1" s="26"/>
      <c r="F1" s="26" t="s">
        <v>103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">
      <c r="F2" s="241" t="s">
        <v>46</v>
      </c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65"/>
      <c r="R2" s="241" t="s">
        <v>46</v>
      </c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65"/>
      <c r="AD2" s="241" t="s">
        <v>46</v>
      </c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65"/>
      <c r="AP2" s="241" t="s">
        <v>46</v>
      </c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J2" s="141"/>
      <c r="BK2" s="141"/>
      <c r="BL2" s="141"/>
    </row>
    <row r="3" spans="1:64" s="9" customFormat="1" x14ac:dyDescent="0.2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47</v>
      </c>
      <c r="H4" s="19" t="s">
        <v>20</v>
      </c>
      <c r="I4" s="19"/>
      <c r="J4" s="19" t="s">
        <v>18</v>
      </c>
      <c r="K4" s="19" t="s">
        <v>47</v>
      </c>
      <c r="L4" s="19" t="s">
        <v>20</v>
      </c>
      <c r="M4" s="19"/>
      <c r="N4" s="19" t="s">
        <v>18</v>
      </c>
      <c r="O4" s="19" t="s">
        <v>47</v>
      </c>
      <c r="P4" s="19" t="s">
        <v>20</v>
      </c>
      <c r="Q4" s="54"/>
      <c r="R4" s="19" t="s">
        <v>18</v>
      </c>
      <c r="S4" s="19" t="s">
        <v>47</v>
      </c>
      <c r="T4" s="19" t="s">
        <v>20</v>
      </c>
      <c r="U4" s="19"/>
      <c r="V4" s="19" t="s">
        <v>18</v>
      </c>
      <c r="W4" s="19" t="s">
        <v>47</v>
      </c>
      <c r="X4" s="19" t="s">
        <v>20</v>
      </c>
      <c r="Y4" s="19"/>
      <c r="Z4" s="19" t="s">
        <v>18</v>
      </c>
      <c r="AA4" s="19" t="s">
        <v>47</v>
      </c>
      <c r="AB4" s="19" t="s">
        <v>20</v>
      </c>
      <c r="AC4" s="35"/>
      <c r="AD4" s="19" t="s">
        <v>18</v>
      </c>
      <c r="AE4" s="19" t="s">
        <v>47</v>
      </c>
      <c r="AF4" s="19" t="s">
        <v>20</v>
      </c>
      <c r="AH4" s="19" t="s">
        <v>18</v>
      </c>
      <c r="AI4" s="19" t="s">
        <v>47</v>
      </c>
      <c r="AJ4" s="19" t="s">
        <v>20</v>
      </c>
      <c r="AK4" s="19"/>
      <c r="AL4" s="19" t="s">
        <v>18</v>
      </c>
      <c r="AM4" s="19" t="s">
        <v>47</v>
      </c>
      <c r="AN4" s="19" t="s">
        <v>20</v>
      </c>
      <c r="AO4" s="35"/>
      <c r="AP4" s="19" t="s">
        <v>18</v>
      </c>
      <c r="AQ4" s="19" t="s">
        <v>47</v>
      </c>
      <c r="AR4" s="19" t="s">
        <v>20</v>
      </c>
      <c r="AS4" s="18"/>
      <c r="AT4" s="19" t="s">
        <v>18</v>
      </c>
      <c r="AU4" s="19" t="s">
        <v>47</v>
      </c>
      <c r="AV4" s="19" t="s">
        <v>20</v>
      </c>
      <c r="AW4" s="53"/>
      <c r="AX4" s="19" t="s">
        <v>18</v>
      </c>
      <c r="AY4" s="19" t="s">
        <v>47</v>
      </c>
      <c r="AZ4" s="19" t="s">
        <v>20</v>
      </c>
      <c r="BB4" s="69" t="s">
        <v>18</v>
      </c>
      <c r="BC4" s="69" t="s">
        <v>47</v>
      </c>
      <c r="BD4" s="69" t="s">
        <v>20</v>
      </c>
      <c r="BE4" s="69"/>
      <c r="BF4" s="69" t="s">
        <v>18</v>
      </c>
      <c r="BG4" s="69" t="s">
        <v>47</v>
      </c>
      <c r="BH4" s="69" t="s">
        <v>20</v>
      </c>
      <c r="BI4" s="69"/>
      <c r="BJ4" s="140" t="s">
        <v>18</v>
      </c>
      <c r="BK4" s="140" t="s">
        <v>47</v>
      </c>
      <c r="BL4" s="140" t="s">
        <v>20</v>
      </c>
    </row>
    <row r="5" spans="1:64" s="9" customFormat="1" x14ac:dyDescent="0.2">
      <c r="A5" s="21">
        <v>23</v>
      </c>
      <c r="B5" s="6">
        <v>38142</v>
      </c>
      <c r="C5" s="1" t="s">
        <v>74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">
      <c r="A6" s="1">
        <v>24</v>
      </c>
      <c r="B6" s="6">
        <v>40340</v>
      </c>
      <c r="C6" s="1" t="s">
        <v>74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">
      <c r="A7" s="1">
        <f t="shared" ref="A7:A22" si="0">A6+1</f>
        <v>25</v>
      </c>
      <c r="B7" s="6">
        <f t="shared" ref="B7:B18" si="1">B6+7</f>
        <v>40347</v>
      </c>
      <c r="C7" s="1" t="s">
        <v>74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">
      <c r="A8" s="1">
        <f t="shared" si="0"/>
        <v>26</v>
      </c>
      <c r="B8" s="6">
        <f t="shared" si="1"/>
        <v>40354</v>
      </c>
      <c r="C8" s="1" t="s">
        <v>74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">
      <c r="A9" s="1">
        <f t="shared" si="0"/>
        <v>27</v>
      </c>
      <c r="B9" s="6">
        <f t="shared" si="1"/>
        <v>40361</v>
      </c>
      <c r="C9" s="1" t="s">
        <v>74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">
      <c r="A10" s="1">
        <f t="shared" si="0"/>
        <v>28</v>
      </c>
      <c r="B10" s="6">
        <f t="shared" si="1"/>
        <v>40368</v>
      </c>
      <c r="C10" s="1" t="s">
        <v>74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">
      <c r="A11" s="1">
        <f t="shared" si="0"/>
        <v>29</v>
      </c>
      <c r="B11" s="6">
        <f t="shared" si="1"/>
        <v>40375</v>
      </c>
      <c r="C11" s="1" t="s">
        <v>74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">
      <c r="A12" s="1">
        <f t="shared" si="0"/>
        <v>30</v>
      </c>
      <c r="B12" s="6">
        <f t="shared" si="1"/>
        <v>40382</v>
      </c>
      <c r="C12" s="1" t="s">
        <v>74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">
      <c r="A13" s="1">
        <f t="shared" si="0"/>
        <v>31</v>
      </c>
      <c r="B13" s="6">
        <f t="shared" si="1"/>
        <v>40389</v>
      </c>
      <c r="C13" s="1" t="s">
        <v>74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">
      <c r="A14" s="1">
        <f t="shared" si="0"/>
        <v>32</v>
      </c>
      <c r="B14" s="6">
        <f t="shared" si="1"/>
        <v>40396</v>
      </c>
      <c r="C14" s="1" t="s">
        <v>74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5" thickBot="1" x14ac:dyDescent="0.25">
      <c r="A15" s="1">
        <f t="shared" si="0"/>
        <v>33</v>
      </c>
      <c r="B15" s="6">
        <f t="shared" si="1"/>
        <v>40403</v>
      </c>
      <c r="C15" s="1" t="s">
        <v>74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">
      <c r="A16" s="1">
        <f t="shared" si="0"/>
        <v>34</v>
      </c>
      <c r="B16" s="6">
        <f t="shared" si="1"/>
        <v>40410</v>
      </c>
      <c r="C16" s="1" t="s">
        <v>74</v>
      </c>
      <c r="D16" s="6">
        <f t="shared" si="2"/>
        <v>40416</v>
      </c>
      <c r="F16" s="12" t="s">
        <v>48</v>
      </c>
      <c r="G16" s="12" t="s">
        <v>48</v>
      </c>
      <c r="H16" s="12" t="s">
        <v>48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">
      <c r="A17" s="1">
        <f t="shared" si="0"/>
        <v>35</v>
      </c>
      <c r="B17" s="6">
        <f t="shared" si="1"/>
        <v>40417</v>
      </c>
      <c r="C17" s="1" t="s">
        <v>74</v>
      </c>
      <c r="D17" s="6">
        <f t="shared" si="2"/>
        <v>40423</v>
      </c>
      <c r="F17" s="12" t="s">
        <v>48</v>
      </c>
      <c r="G17" s="12" t="s">
        <v>48</v>
      </c>
      <c r="H17" s="12" t="s">
        <v>48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39" t="s">
        <v>67</v>
      </c>
      <c r="AY17" s="239"/>
      <c r="AZ17" s="239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">
      <c r="A18" s="1">
        <f t="shared" si="0"/>
        <v>36</v>
      </c>
      <c r="B18" s="6">
        <f t="shared" si="1"/>
        <v>40424</v>
      </c>
      <c r="C18" s="1" t="s">
        <v>74</v>
      </c>
      <c r="D18" s="6">
        <f t="shared" si="2"/>
        <v>40430</v>
      </c>
      <c r="F18" s="12" t="s">
        <v>48</v>
      </c>
      <c r="G18" s="12" t="s">
        <v>48</v>
      </c>
      <c r="H18" s="12" t="s">
        <v>48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39" t="s">
        <v>64</v>
      </c>
      <c r="AY18" s="239"/>
      <c r="AZ18" s="239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5" thickBot="1" x14ac:dyDescent="0.25">
      <c r="A19" s="1">
        <f t="shared" si="0"/>
        <v>37</v>
      </c>
      <c r="B19" s="6">
        <f>B18+7</f>
        <v>40431</v>
      </c>
      <c r="C19" s="1" t="s">
        <v>74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39" t="s">
        <v>65</v>
      </c>
      <c r="AY19" s="239"/>
      <c r="AZ19" s="239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">
      <c r="A20" s="1">
        <f t="shared" si="0"/>
        <v>38</v>
      </c>
      <c r="B20" s="6">
        <f>B19+7</f>
        <v>40438</v>
      </c>
      <c r="C20" s="1" t="s">
        <v>74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40" t="s">
        <v>66</v>
      </c>
      <c r="AY20" s="240"/>
      <c r="AZ20" s="240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5" thickBot="1" x14ac:dyDescent="0.25">
      <c r="A21" s="1">
        <f t="shared" si="0"/>
        <v>39</v>
      </c>
      <c r="B21" s="6">
        <f>B20+7</f>
        <v>40445</v>
      </c>
      <c r="C21" s="1" t="s">
        <v>74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5" thickBot="1" x14ac:dyDescent="0.25">
      <c r="A22" s="1">
        <f t="shared" si="0"/>
        <v>40</v>
      </c>
      <c r="B22" s="6">
        <f>B21+7</f>
        <v>40452</v>
      </c>
      <c r="C22" s="1" t="s">
        <v>74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">
      <c r="A23" s="15" t="s">
        <v>49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">
      <c r="I31" s="3"/>
      <c r="R31"/>
      <c r="T31" s="3"/>
      <c r="AC31"/>
      <c r="AE31" s="1"/>
      <c r="AG31" s="20"/>
      <c r="AN31"/>
      <c r="AP31"/>
    </row>
    <row r="32" spans="1:64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140625" style="20"/>
    <col min="8" max="8" width="2.42578125" style="20" customWidth="1"/>
    <col min="9" max="11" width="9.140625" style="20"/>
    <col min="12" max="12" width="2.42578125" style="20" customWidth="1"/>
    <col min="13" max="15" width="9.140625" style="20"/>
    <col min="16" max="16" width="2.42578125" style="20" customWidth="1"/>
    <col min="17" max="19" width="9.140625" style="20"/>
    <col min="20" max="20" width="2.42578125" style="20" customWidth="1"/>
    <col min="21" max="23" width="9.140625" style="20"/>
    <col min="24" max="24" width="2.42578125" style="20" customWidth="1"/>
    <col min="25" max="27" width="9.140625" style="20"/>
    <col min="28" max="28" width="2.42578125" style="20" customWidth="1"/>
    <col min="29" max="31" width="9.140625" style="20"/>
    <col min="32" max="32" width="2.42578125" style="20" customWidth="1"/>
    <col min="33" max="35" width="9.140625" style="20"/>
    <col min="36" max="36" width="2.42578125" style="20" customWidth="1"/>
    <col min="37" max="39" width="9.140625" style="20"/>
    <col min="40" max="40" width="2.42578125" style="20" customWidth="1"/>
    <col min="41" max="42" width="9.140625" style="20"/>
    <col min="43" max="43" width="9.140625" style="23"/>
    <col min="44" max="44" width="2.42578125" style="20" customWidth="1"/>
    <col min="45" max="47" width="9.140625" style="20"/>
    <col min="48" max="48" width="2.42578125" style="20" customWidth="1"/>
    <col min="49" max="51" width="9.140625" style="20"/>
    <col min="52" max="52" width="9.140625" style="20" hidden="1" customWidth="1"/>
    <col min="53" max="55" width="9.140625" style="20"/>
    <col min="56" max="56" width="2" style="20" customWidth="1"/>
    <col min="57" max="59" width="9.140625" style="20"/>
    <col min="60" max="60" width="2" style="20" customWidth="1"/>
    <col min="61" max="16384" width="9.140625" style="20"/>
  </cols>
  <sheetData>
    <row r="1" spans="1:63" s="9" customFormat="1" x14ac:dyDescent="0.2">
      <c r="B1" s="15"/>
      <c r="C1" s="15"/>
      <c r="D1" s="15"/>
      <c r="E1" s="15" t="s">
        <v>117</v>
      </c>
      <c r="F1" s="15"/>
      <c r="G1" s="15"/>
      <c r="H1" s="15"/>
      <c r="I1" s="15"/>
      <c r="Q1" s="15" t="str">
        <f>E1</f>
        <v>Willow Creek weir, cumulative weekly trapping totals, 2004-2018.</v>
      </c>
      <c r="AC1" s="15" t="str">
        <f>E1</f>
        <v>Willow Creek weir, cumulative weekly trapping totals, 2004-2018.</v>
      </c>
      <c r="AG1" s="20"/>
      <c r="AH1" s="20"/>
      <c r="AI1" s="20"/>
      <c r="AO1" s="15" t="str">
        <f>E1</f>
        <v>Willow Creek weir, cumulative weekly trapping totals, 2004-2018.</v>
      </c>
      <c r="AQ1" s="13"/>
      <c r="BA1" s="15" t="str">
        <f>E1</f>
        <v>Willow Creek weir, cumulative weekly trapping totals, 2004-2018.</v>
      </c>
      <c r="BC1" s="13"/>
    </row>
    <row r="2" spans="1:63" x14ac:dyDescent="0.2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2">
        <v>2015</v>
      </c>
      <c r="AX2" s="242"/>
      <c r="AY2" s="242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2">
        <v>2018</v>
      </c>
      <c r="BJ2" s="242"/>
      <c r="BK2" s="242"/>
    </row>
    <row r="3" spans="1:63" x14ac:dyDescent="0.2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">
      <c r="A4" s="23">
        <v>34</v>
      </c>
      <c r="B4" s="49">
        <v>40410</v>
      </c>
      <c r="C4" s="62" t="s">
        <v>74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">
      <c r="A5" s="23">
        <f t="shared" ref="A5:A17" si="0">A4+1</f>
        <v>35</v>
      </c>
      <c r="B5" s="49">
        <f t="shared" ref="B5:B17" si="1">B4+7</f>
        <v>40417</v>
      </c>
      <c r="C5" s="62" t="s">
        <v>74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60"/>
      <c r="BJ5" s="39"/>
      <c r="BK5" s="39"/>
    </row>
    <row r="6" spans="1:63" x14ac:dyDescent="0.2">
      <c r="A6" s="23">
        <f t="shared" si="0"/>
        <v>36</v>
      </c>
      <c r="B6" s="49">
        <f t="shared" si="1"/>
        <v>40424</v>
      </c>
      <c r="C6" s="62" t="s">
        <v>74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/>
      <c r="BJ6" s="39"/>
      <c r="BK6" s="39"/>
    </row>
    <row r="7" spans="1:63" x14ac:dyDescent="0.2">
      <c r="A7" s="23">
        <f t="shared" si="0"/>
        <v>37</v>
      </c>
      <c r="B7" s="49">
        <f t="shared" si="1"/>
        <v>40431</v>
      </c>
      <c r="C7" s="62" t="s">
        <v>74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/>
      <c r="BJ7" s="39"/>
      <c r="BK7" s="39"/>
    </row>
    <row r="8" spans="1:63" x14ac:dyDescent="0.2">
      <c r="A8" s="23">
        <f t="shared" si="0"/>
        <v>38</v>
      </c>
      <c r="B8" s="49">
        <f t="shared" si="1"/>
        <v>40438</v>
      </c>
      <c r="C8" s="62" t="s">
        <v>74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/>
      <c r="BJ8" s="39"/>
      <c r="BK8" s="39"/>
    </row>
    <row r="9" spans="1:63" x14ac:dyDescent="0.2">
      <c r="A9" s="23">
        <f t="shared" si="0"/>
        <v>39</v>
      </c>
      <c r="B9" s="49">
        <f t="shared" si="1"/>
        <v>40445</v>
      </c>
      <c r="C9" s="62" t="s">
        <v>74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/>
      <c r="BJ9" s="39"/>
      <c r="BK9" s="39"/>
    </row>
    <row r="10" spans="1:63" x14ac:dyDescent="0.2">
      <c r="A10" s="23">
        <f t="shared" si="0"/>
        <v>40</v>
      </c>
      <c r="B10" s="49">
        <f t="shared" si="1"/>
        <v>40452</v>
      </c>
      <c r="C10" s="62" t="s">
        <v>74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/>
      <c r="BJ10" s="39"/>
      <c r="BK10" s="39"/>
    </row>
    <row r="11" spans="1:63" x14ac:dyDescent="0.2">
      <c r="A11" s="23">
        <f t="shared" si="0"/>
        <v>41</v>
      </c>
      <c r="B11" s="49">
        <f t="shared" si="1"/>
        <v>40459</v>
      </c>
      <c r="C11" s="62" t="s">
        <v>74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/>
      <c r="BJ11" s="39"/>
      <c r="BK11" s="39"/>
    </row>
    <row r="12" spans="1:63" x14ac:dyDescent="0.2">
      <c r="A12" s="23">
        <f t="shared" si="0"/>
        <v>42</v>
      </c>
      <c r="B12" s="49">
        <f t="shared" si="1"/>
        <v>40466</v>
      </c>
      <c r="C12" s="62" t="s">
        <v>74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/>
      <c r="BJ12" s="39"/>
      <c r="BK12" s="39"/>
    </row>
    <row r="13" spans="1:63" x14ac:dyDescent="0.2">
      <c r="A13" s="23">
        <f t="shared" si="0"/>
        <v>43</v>
      </c>
      <c r="B13" s="49">
        <f t="shared" si="1"/>
        <v>40473</v>
      </c>
      <c r="C13" s="62" t="s">
        <v>74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/>
      <c r="BJ13" s="39"/>
      <c r="BK13" s="39"/>
    </row>
    <row r="14" spans="1:63" x14ac:dyDescent="0.2">
      <c r="A14" s="23">
        <f t="shared" si="0"/>
        <v>44</v>
      </c>
      <c r="B14" s="49">
        <f t="shared" si="1"/>
        <v>40480</v>
      </c>
      <c r="C14" s="62" t="s">
        <v>74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/>
      <c r="BJ14" s="39"/>
      <c r="BK14" s="39"/>
    </row>
    <row r="15" spans="1:63" ht="13.5" thickBot="1" x14ac:dyDescent="0.25">
      <c r="A15" s="23">
        <f t="shared" si="0"/>
        <v>45</v>
      </c>
      <c r="B15" s="49">
        <f t="shared" si="1"/>
        <v>40487</v>
      </c>
      <c r="C15" s="62" t="s">
        <v>74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/>
      <c r="BJ15" s="40"/>
      <c r="BK15" s="40"/>
    </row>
    <row r="16" spans="1:63" x14ac:dyDescent="0.2">
      <c r="A16" s="23">
        <f t="shared" si="0"/>
        <v>46</v>
      </c>
      <c r="B16" s="49">
        <f t="shared" si="1"/>
        <v>40494</v>
      </c>
      <c r="C16" s="62" t="s">
        <v>74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76</v>
      </c>
      <c r="BB16" s="67"/>
      <c r="BC16" s="67"/>
      <c r="BE16" s="16"/>
      <c r="BF16" s="16"/>
      <c r="BG16" s="16"/>
      <c r="BH16" s="16"/>
      <c r="BI16" s="40"/>
      <c r="BJ16" s="40"/>
      <c r="BK16" s="40"/>
    </row>
    <row r="17" spans="1:63" x14ac:dyDescent="0.2">
      <c r="A17" s="23">
        <f t="shared" si="0"/>
        <v>47</v>
      </c>
      <c r="B17" s="49">
        <f t="shared" si="1"/>
        <v>40501</v>
      </c>
      <c r="C17" s="62" t="s">
        <v>74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77</v>
      </c>
      <c r="BB17" s="67"/>
      <c r="BC17" s="67"/>
      <c r="BE17" s="22"/>
      <c r="BF17" s="22"/>
      <c r="BG17" s="22"/>
      <c r="BH17" s="22"/>
      <c r="BI17" s="40"/>
      <c r="BJ17" s="40"/>
      <c r="BK17" s="40"/>
    </row>
    <row r="18" spans="1:63" x14ac:dyDescent="0.2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78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">
      <c r="A19" s="9" t="s">
        <v>49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">
      <c r="AO21" s="21"/>
      <c r="AP21" s="53"/>
      <c r="AQ21" s="53"/>
      <c r="BA21" s="74" t="s">
        <v>75</v>
      </c>
      <c r="BB21" s="71"/>
      <c r="BC21" s="71"/>
    </row>
    <row r="22" spans="1:63" x14ac:dyDescent="0.2">
      <c r="AO22" s="53"/>
      <c r="AP22" s="53"/>
      <c r="AQ22" s="53"/>
      <c r="BA22" s="71"/>
      <c r="BB22" s="71"/>
      <c r="BC22" s="71"/>
    </row>
    <row r="23" spans="1:63" x14ac:dyDescent="0.2">
      <c r="AO23" s="53"/>
      <c r="AP23" s="22"/>
      <c r="AQ23" s="21"/>
      <c r="BA23" s="71"/>
      <c r="BB23" s="22"/>
      <c r="BC23" s="68"/>
    </row>
    <row r="24" spans="1:63" x14ac:dyDescent="0.2">
      <c r="D24" s="20" t="s">
        <v>81</v>
      </c>
    </row>
    <row r="25" spans="1:63" x14ac:dyDescent="0.2">
      <c r="A25" s="88" t="s">
        <v>21</v>
      </c>
    </row>
    <row r="26" spans="1:63" x14ac:dyDescent="0.2">
      <c r="A26" s="90" t="s">
        <v>28</v>
      </c>
      <c r="B26" s="45" t="s">
        <v>29</v>
      </c>
      <c r="C26" s="45"/>
      <c r="D26" s="45"/>
      <c r="E26" s="20">
        <v>2004</v>
      </c>
      <c r="F26" s="20">
        <v>2005</v>
      </c>
      <c r="G26" s="20">
        <v>2006</v>
      </c>
    </row>
    <row r="27" spans="1:63" x14ac:dyDescent="0.2">
      <c r="A27" s="88">
        <v>34</v>
      </c>
      <c r="B27" s="49">
        <v>40410</v>
      </c>
      <c r="C27" s="88" t="s">
        <v>74</v>
      </c>
      <c r="D27" s="49">
        <v>40416</v>
      </c>
      <c r="F27" s="39">
        <v>108</v>
      </c>
      <c r="G27" s="39">
        <v>170</v>
      </c>
    </row>
    <row r="28" spans="1:63" x14ac:dyDescent="0.2">
      <c r="A28" s="88">
        <f t="shared" ref="A28:A40" si="3">A27+1</f>
        <v>35</v>
      </c>
      <c r="B28" s="49">
        <f t="shared" ref="B28:B40" si="4">B27+7</f>
        <v>40417</v>
      </c>
      <c r="C28" s="88" t="s">
        <v>74</v>
      </c>
      <c r="D28" s="49">
        <f t="shared" ref="D28:D40" si="5">D27+7</f>
        <v>40423</v>
      </c>
      <c r="F28" s="39">
        <v>153</v>
      </c>
      <c r="G28" s="39">
        <v>272</v>
      </c>
    </row>
    <row r="29" spans="1:63" x14ac:dyDescent="0.2">
      <c r="A29" s="88">
        <f t="shared" si="3"/>
        <v>36</v>
      </c>
      <c r="B29" s="49">
        <f t="shared" si="4"/>
        <v>40424</v>
      </c>
      <c r="C29" s="88" t="s">
        <v>74</v>
      </c>
      <c r="D29" s="49">
        <f t="shared" si="5"/>
        <v>40430</v>
      </c>
      <c r="F29" s="39">
        <v>316</v>
      </c>
      <c r="G29" s="39">
        <v>452</v>
      </c>
    </row>
    <row r="30" spans="1:63" x14ac:dyDescent="0.2">
      <c r="A30" s="88">
        <f t="shared" si="3"/>
        <v>37</v>
      </c>
      <c r="B30" s="49">
        <f t="shared" si="4"/>
        <v>40431</v>
      </c>
      <c r="C30" s="88" t="s">
        <v>74</v>
      </c>
      <c r="D30" s="49">
        <f t="shared" si="5"/>
        <v>40437</v>
      </c>
      <c r="E30" s="39">
        <v>274</v>
      </c>
      <c r="F30" s="39">
        <v>676</v>
      </c>
      <c r="G30" s="39">
        <v>565</v>
      </c>
    </row>
    <row r="31" spans="1:63" x14ac:dyDescent="0.2">
      <c r="A31" s="88">
        <f t="shared" si="3"/>
        <v>38</v>
      </c>
      <c r="B31" s="49">
        <f t="shared" si="4"/>
        <v>40438</v>
      </c>
      <c r="C31" s="88" t="s">
        <v>74</v>
      </c>
      <c r="D31" s="49">
        <f t="shared" si="5"/>
        <v>40444</v>
      </c>
      <c r="E31" s="39">
        <v>686</v>
      </c>
      <c r="F31" s="39">
        <v>1054</v>
      </c>
      <c r="G31" s="39">
        <v>677</v>
      </c>
    </row>
    <row r="32" spans="1:63" x14ac:dyDescent="0.2">
      <c r="A32" s="88">
        <f t="shared" si="3"/>
        <v>39</v>
      </c>
      <c r="B32" s="49">
        <f t="shared" si="4"/>
        <v>40445</v>
      </c>
      <c r="C32" s="88" t="s">
        <v>74</v>
      </c>
      <c r="D32" s="49">
        <f t="shared" si="5"/>
        <v>40451</v>
      </c>
      <c r="E32" s="39">
        <v>1304</v>
      </c>
      <c r="F32" s="39">
        <v>1162</v>
      </c>
      <c r="G32" s="39">
        <v>826</v>
      </c>
    </row>
    <row r="33" spans="1:7" x14ac:dyDescent="0.2">
      <c r="A33" s="88">
        <f t="shared" si="3"/>
        <v>40</v>
      </c>
      <c r="B33" s="49">
        <f t="shared" si="4"/>
        <v>40452</v>
      </c>
      <c r="C33" s="88" t="s">
        <v>74</v>
      </c>
      <c r="D33" s="49">
        <f t="shared" si="5"/>
        <v>40458</v>
      </c>
      <c r="E33" s="39">
        <v>1642</v>
      </c>
      <c r="F33" s="39">
        <v>1254</v>
      </c>
      <c r="G33" s="39">
        <v>973</v>
      </c>
    </row>
    <row r="34" spans="1:7" x14ac:dyDescent="0.2">
      <c r="A34" s="88">
        <f t="shared" si="3"/>
        <v>41</v>
      </c>
      <c r="B34" s="49">
        <f t="shared" si="4"/>
        <v>40459</v>
      </c>
      <c r="C34" s="88" t="s">
        <v>74</v>
      </c>
      <c r="D34" s="49">
        <f t="shared" si="5"/>
        <v>40465</v>
      </c>
      <c r="E34" s="39">
        <v>1906</v>
      </c>
      <c r="F34" s="39">
        <v>1342</v>
      </c>
      <c r="G34" s="39">
        <v>1061</v>
      </c>
    </row>
    <row r="35" spans="1:7" x14ac:dyDescent="0.2">
      <c r="A35" s="88">
        <f t="shared" si="3"/>
        <v>42</v>
      </c>
      <c r="B35" s="49">
        <f t="shared" si="4"/>
        <v>40466</v>
      </c>
      <c r="C35" s="88" t="s">
        <v>74</v>
      </c>
      <c r="D35" s="49">
        <f t="shared" si="5"/>
        <v>40472</v>
      </c>
      <c r="E35" s="39">
        <v>2060</v>
      </c>
      <c r="F35" s="39">
        <v>1383</v>
      </c>
      <c r="G35" s="39">
        <v>1111</v>
      </c>
    </row>
    <row r="36" spans="1:7" x14ac:dyDescent="0.2">
      <c r="A36" s="88">
        <f t="shared" si="3"/>
        <v>43</v>
      </c>
      <c r="B36" s="49">
        <f t="shared" si="4"/>
        <v>40473</v>
      </c>
      <c r="C36" s="88" t="s">
        <v>74</v>
      </c>
      <c r="D36" s="49">
        <f t="shared" si="5"/>
        <v>40479</v>
      </c>
      <c r="E36" s="39">
        <v>2062</v>
      </c>
      <c r="F36" s="39">
        <v>1403</v>
      </c>
      <c r="G36" s="39">
        <v>1133</v>
      </c>
    </row>
    <row r="37" spans="1:7" x14ac:dyDescent="0.2">
      <c r="A37" s="88">
        <f t="shared" si="3"/>
        <v>44</v>
      </c>
      <c r="B37" s="49">
        <f t="shared" si="4"/>
        <v>40480</v>
      </c>
      <c r="C37" s="88" t="s">
        <v>74</v>
      </c>
      <c r="D37" s="49">
        <f t="shared" si="5"/>
        <v>40486</v>
      </c>
      <c r="E37" s="39">
        <v>2079</v>
      </c>
      <c r="F37" s="14">
        <v>1426</v>
      </c>
      <c r="G37" s="39">
        <v>1173</v>
      </c>
    </row>
    <row r="38" spans="1:7" x14ac:dyDescent="0.2">
      <c r="A38" s="88">
        <f t="shared" si="3"/>
        <v>45</v>
      </c>
      <c r="B38" s="49">
        <f t="shared" si="4"/>
        <v>40487</v>
      </c>
      <c r="C38" s="88" t="s">
        <v>74</v>
      </c>
      <c r="D38" s="49">
        <f t="shared" si="5"/>
        <v>40493</v>
      </c>
      <c r="E38" s="39">
        <v>2118</v>
      </c>
      <c r="G38" s="39">
        <v>1181</v>
      </c>
    </row>
    <row r="39" spans="1:7" x14ac:dyDescent="0.2">
      <c r="A39" s="88">
        <f t="shared" si="3"/>
        <v>46</v>
      </c>
      <c r="B39" s="49">
        <f t="shared" si="4"/>
        <v>40494</v>
      </c>
      <c r="C39" s="88" t="s">
        <v>74</v>
      </c>
      <c r="D39" s="49">
        <f t="shared" si="5"/>
        <v>40500</v>
      </c>
      <c r="E39" s="39">
        <v>2139</v>
      </c>
      <c r="G39" s="14">
        <v>1181</v>
      </c>
    </row>
    <row r="40" spans="1:7" x14ac:dyDescent="0.2">
      <c r="A40" s="88">
        <f t="shared" si="3"/>
        <v>47</v>
      </c>
      <c r="B40" s="49">
        <f t="shared" si="4"/>
        <v>40501</v>
      </c>
      <c r="C40" s="88" t="s">
        <v>74</v>
      </c>
      <c r="D40" s="49">
        <f t="shared" si="5"/>
        <v>40507</v>
      </c>
      <c r="E40" s="14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/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</cols>
  <sheetData>
    <row r="1" spans="1:63" s="117" customFormat="1" x14ac:dyDescent="0.2">
      <c r="B1" s="118"/>
      <c r="C1" s="118"/>
      <c r="D1" s="118"/>
      <c r="E1" s="118" t="s">
        <v>83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">
      <c r="B2" s="122"/>
      <c r="C2" s="122"/>
      <c r="D2" s="122"/>
      <c r="E2" s="249" t="s">
        <v>71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123"/>
      <c r="Q2" s="249" t="s">
        <v>71</v>
      </c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124"/>
      <c r="AC2" s="249" t="s">
        <v>71</v>
      </c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121"/>
      <c r="AO2" s="250" t="s">
        <v>71</v>
      </c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BE2" s="120"/>
      <c r="BF2" s="120"/>
      <c r="BG2" s="120"/>
      <c r="BH2" s="120"/>
    </row>
    <row r="3" spans="1:63" s="9" customFormat="1" x14ac:dyDescent="0.2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">
      <c r="A5" s="1">
        <v>34</v>
      </c>
      <c r="B5" s="6">
        <v>40410</v>
      </c>
      <c r="C5" s="62" t="s">
        <v>74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50</v>
      </c>
      <c r="AT5" s="1"/>
      <c r="AU5" s="1"/>
      <c r="AV5" s="109"/>
      <c r="AW5" s="39" t="s">
        <v>50</v>
      </c>
      <c r="AX5" s="7"/>
      <c r="AY5" s="7"/>
      <c r="BA5" s="39" t="s">
        <v>50</v>
      </c>
      <c r="BB5" s="7"/>
      <c r="BC5" s="7"/>
      <c r="BD5" s="111"/>
      <c r="BE5" s="39" t="s">
        <v>50</v>
      </c>
      <c r="BG5" s="130"/>
      <c r="BH5" s="4"/>
      <c r="BI5" s="39" t="s">
        <v>50</v>
      </c>
      <c r="BJ5" s="1"/>
      <c r="BK5" s="1"/>
    </row>
    <row r="6" spans="1:63" x14ac:dyDescent="0.2">
      <c r="A6" s="1">
        <f t="shared" ref="A6:A23" si="0">A5+1</f>
        <v>35</v>
      </c>
      <c r="B6" s="6">
        <f t="shared" ref="B6:B18" si="1">B5+7</f>
        <v>40417</v>
      </c>
      <c r="C6" s="62" t="s">
        <v>74</v>
      </c>
      <c r="D6" s="6">
        <f t="shared" ref="D6:D18" si="2">D5+7</f>
        <v>40423</v>
      </c>
      <c r="E6" s="7" t="s">
        <v>50</v>
      </c>
      <c r="I6" s="7" t="s">
        <v>50</v>
      </c>
      <c r="J6" s="7"/>
      <c r="K6" s="7"/>
      <c r="M6" s="7" t="s">
        <v>50</v>
      </c>
      <c r="N6" s="7"/>
      <c r="O6" s="7"/>
      <c r="Q6" s="7" t="s">
        <v>50</v>
      </c>
      <c r="R6" s="7"/>
      <c r="S6" s="7"/>
      <c r="U6" s="7" t="s">
        <v>50</v>
      </c>
      <c r="V6" s="7"/>
      <c r="W6" s="7"/>
      <c r="Y6" s="7"/>
      <c r="AC6" s="7" t="s">
        <v>50</v>
      </c>
      <c r="AG6" s="1" t="s">
        <v>50</v>
      </c>
      <c r="AH6" s="1"/>
      <c r="AK6" s="1" t="s">
        <v>50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">
      <c r="A7" s="1">
        <f t="shared" si="0"/>
        <v>36</v>
      </c>
      <c r="B7" s="6">
        <f t="shared" si="1"/>
        <v>40424</v>
      </c>
      <c r="C7" s="62" t="s">
        <v>74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">
      <c r="A8" s="1">
        <f t="shared" si="0"/>
        <v>37</v>
      </c>
      <c r="B8" s="6">
        <f t="shared" si="1"/>
        <v>40431</v>
      </c>
      <c r="C8" s="62" t="s">
        <v>74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">
      <c r="A9" s="1">
        <f t="shared" si="0"/>
        <v>38</v>
      </c>
      <c r="B9" s="6">
        <f t="shared" si="1"/>
        <v>40438</v>
      </c>
      <c r="C9" s="62" t="s">
        <v>74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">
      <c r="A10" s="1">
        <f t="shared" si="0"/>
        <v>39</v>
      </c>
      <c r="B10" s="6">
        <f t="shared" si="1"/>
        <v>40445</v>
      </c>
      <c r="C10" s="62" t="s">
        <v>74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5" thickBot="1" x14ac:dyDescent="0.25">
      <c r="A11" s="1">
        <f t="shared" si="0"/>
        <v>40</v>
      </c>
      <c r="B11" s="6">
        <f t="shared" si="1"/>
        <v>40452</v>
      </c>
      <c r="C11" s="62" t="s">
        <v>74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70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91</v>
      </c>
      <c r="BF11" s="1">
        <v>0</v>
      </c>
      <c r="BG11" s="132">
        <v>4</v>
      </c>
      <c r="BH11" s="4"/>
      <c r="BI11" s="128" t="s">
        <v>102</v>
      </c>
      <c r="BJ11" s="5">
        <v>0</v>
      </c>
    </row>
    <row r="12" spans="1:63" ht="14.25" x14ac:dyDescent="0.2">
      <c r="A12" s="1">
        <f t="shared" si="0"/>
        <v>41</v>
      </c>
      <c r="B12" s="6">
        <f t="shared" si="1"/>
        <v>40459</v>
      </c>
      <c r="C12" s="62" t="s">
        <v>74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51</v>
      </c>
      <c r="AL12" s="7">
        <v>24</v>
      </c>
      <c r="AM12" s="7">
        <v>19</v>
      </c>
      <c r="AN12" s="7"/>
      <c r="AO12" s="46" t="s">
        <v>55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90</v>
      </c>
      <c r="AX12" s="7"/>
      <c r="AY12" s="7"/>
      <c r="BA12" s="46" t="s">
        <v>89</v>
      </c>
      <c r="BB12" s="7"/>
      <c r="BC12" s="7"/>
      <c r="BD12" s="111"/>
      <c r="BE12" s="243" t="s">
        <v>84</v>
      </c>
      <c r="BF12" s="244"/>
      <c r="BG12" s="245"/>
      <c r="BH12" s="137"/>
      <c r="BI12" s="127"/>
    </row>
    <row r="13" spans="1:63" ht="13.5" thickBot="1" x14ac:dyDescent="0.25">
      <c r="A13" s="1">
        <f t="shared" si="0"/>
        <v>42</v>
      </c>
      <c r="B13" s="6">
        <f t="shared" si="1"/>
        <v>40466</v>
      </c>
      <c r="C13" s="62" t="s">
        <v>74</v>
      </c>
      <c r="D13" s="6">
        <f t="shared" si="2"/>
        <v>40472</v>
      </c>
      <c r="E13" s="7" t="s">
        <v>52</v>
      </c>
      <c r="F13" s="12" t="s">
        <v>53</v>
      </c>
      <c r="G13" s="12" t="s">
        <v>53</v>
      </c>
      <c r="I13" s="7" t="s">
        <v>52</v>
      </c>
      <c r="J13" s="12" t="s">
        <v>53</v>
      </c>
      <c r="K13" s="12" t="s">
        <v>53</v>
      </c>
      <c r="M13" s="7" t="s">
        <v>52</v>
      </c>
      <c r="N13" s="12" t="s">
        <v>53</v>
      </c>
      <c r="O13" s="12" t="s">
        <v>53</v>
      </c>
      <c r="Q13" s="7" t="s">
        <v>52</v>
      </c>
      <c r="R13" s="12" t="s">
        <v>53</v>
      </c>
      <c r="S13" s="12" t="s">
        <v>53</v>
      </c>
      <c r="U13" s="7" t="s">
        <v>52</v>
      </c>
      <c r="V13" s="12" t="s">
        <v>53</v>
      </c>
      <c r="W13" s="12" t="s">
        <v>53</v>
      </c>
      <c r="Y13" s="7" t="s">
        <v>52</v>
      </c>
      <c r="Z13" s="12" t="s">
        <v>53</v>
      </c>
      <c r="AA13" s="12" t="s">
        <v>53</v>
      </c>
      <c r="AC13" s="7" t="s">
        <v>52</v>
      </c>
      <c r="AD13" s="12" t="s">
        <v>53</v>
      </c>
      <c r="AE13" s="12" t="s">
        <v>53</v>
      </c>
      <c r="AG13" s="1" t="s">
        <v>52</v>
      </c>
      <c r="AH13" s="2" t="s">
        <v>53</v>
      </c>
      <c r="AI13" s="12" t="s">
        <v>53</v>
      </c>
      <c r="AK13" s="23" t="s">
        <v>52</v>
      </c>
      <c r="AL13" s="58" t="s">
        <v>53</v>
      </c>
      <c r="AM13" s="58" t="s">
        <v>53</v>
      </c>
      <c r="AN13" s="7"/>
      <c r="AO13" s="39" t="s">
        <v>56</v>
      </c>
      <c r="AP13" s="58" t="s">
        <v>53</v>
      </c>
      <c r="AQ13" s="58" t="s">
        <v>53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56</v>
      </c>
      <c r="AX13" s="7"/>
      <c r="AY13" s="7"/>
      <c r="BA13" s="39" t="s">
        <v>52</v>
      </c>
      <c r="BB13" s="7"/>
      <c r="BC13" s="7"/>
      <c r="BD13" s="111"/>
      <c r="BE13" s="246"/>
      <c r="BF13" s="246"/>
      <c r="BG13" s="247"/>
      <c r="BH13" s="137"/>
      <c r="BI13" s="129"/>
    </row>
    <row r="14" spans="1:63" x14ac:dyDescent="0.2">
      <c r="A14" s="1">
        <f t="shared" si="0"/>
        <v>43</v>
      </c>
      <c r="B14" s="6">
        <f t="shared" si="1"/>
        <v>40473</v>
      </c>
      <c r="C14" s="62" t="s">
        <v>74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">
      <c r="A15" s="1">
        <f t="shared" si="0"/>
        <v>44</v>
      </c>
      <c r="B15" s="6">
        <f t="shared" si="1"/>
        <v>40480</v>
      </c>
      <c r="C15" s="62" t="s">
        <v>74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">
      <c r="A16" s="1">
        <f t="shared" si="0"/>
        <v>45</v>
      </c>
      <c r="B16" s="6">
        <f t="shared" si="1"/>
        <v>40487</v>
      </c>
      <c r="C16" s="62" t="s">
        <v>74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">
      <c r="A17" s="1">
        <f t="shared" si="0"/>
        <v>46</v>
      </c>
      <c r="B17" s="6">
        <f t="shared" si="1"/>
        <v>40494</v>
      </c>
      <c r="C17" s="62" t="s">
        <v>74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">
      <c r="A18" s="1">
        <f t="shared" si="0"/>
        <v>47</v>
      </c>
      <c r="B18" s="6">
        <f t="shared" si="1"/>
        <v>40501</v>
      </c>
      <c r="C18" s="62" t="s">
        <v>74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">
      <c r="A19" s="1">
        <f t="shared" si="0"/>
        <v>48</v>
      </c>
      <c r="B19" s="6">
        <f>B18+7</f>
        <v>40508</v>
      </c>
      <c r="C19" s="62" t="s">
        <v>74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">
      <c r="A20" s="1">
        <f t="shared" si="0"/>
        <v>49</v>
      </c>
      <c r="B20" s="6">
        <f>B19+7</f>
        <v>40515</v>
      </c>
      <c r="C20" s="62" t="s">
        <v>74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4.25" x14ac:dyDescent="0.2">
      <c r="A21" s="1">
        <f t="shared" si="0"/>
        <v>50</v>
      </c>
      <c r="B21" s="6">
        <f>B20+7</f>
        <v>40522</v>
      </c>
      <c r="C21" s="62" t="s">
        <v>74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94</v>
      </c>
      <c r="AT21" s="7">
        <v>3267</v>
      </c>
      <c r="AU21" s="1">
        <v>1653</v>
      </c>
      <c r="AV21" s="109"/>
      <c r="AW21" s="46" t="s">
        <v>93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4.25" x14ac:dyDescent="0.2">
      <c r="A22" s="1">
        <f t="shared" si="0"/>
        <v>51</v>
      </c>
      <c r="B22" s="6">
        <f>B21+7</f>
        <v>40529</v>
      </c>
      <c r="C22" s="62" t="s">
        <v>74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92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5" thickBot="1" x14ac:dyDescent="0.25">
      <c r="A23" s="1">
        <f t="shared" si="0"/>
        <v>52</v>
      </c>
      <c r="B23" s="6">
        <f>B22+7</f>
        <v>40536</v>
      </c>
      <c r="C23" s="62" t="s">
        <v>74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88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">
      <c r="A24" s="1">
        <v>1</v>
      </c>
      <c r="B24" s="6">
        <v>40179</v>
      </c>
      <c r="C24" s="62" t="s">
        <v>74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">
      <c r="A25" s="1">
        <v>2</v>
      </c>
      <c r="B25" s="6">
        <f>+B24+7</f>
        <v>40186</v>
      </c>
      <c r="C25" s="62" t="s">
        <v>74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">
      <c r="A26" s="1">
        <v>3</v>
      </c>
      <c r="B26" s="6">
        <f t="shared" ref="B26:B35" si="3">+B25+7</f>
        <v>40193</v>
      </c>
      <c r="C26" s="62" t="s">
        <v>74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">
      <c r="A27" s="1">
        <v>4</v>
      </c>
      <c r="B27" s="6">
        <f t="shared" si="3"/>
        <v>40200</v>
      </c>
      <c r="C27" s="62" t="s">
        <v>74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">
      <c r="A28" s="1">
        <v>5</v>
      </c>
      <c r="B28" s="6">
        <f t="shared" si="3"/>
        <v>40207</v>
      </c>
      <c r="C28" s="62" t="s">
        <v>74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">
      <c r="A29" s="1">
        <v>6</v>
      </c>
      <c r="B29" s="6">
        <f t="shared" si="3"/>
        <v>40214</v>
      </c>
      <c r="C29" s="62" t="s">
        <v>74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">
      <c r="A30" s="1">
        <v>7</v>
      </c>
      <c r="B30" s="6">
        <f t="shared" si="3"/>
        <v>40221</v>
      </c>
      <c r="C30" s="62" t="s">
        <v>74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">
      <c r="A31" s="1">
        <v>8</v>
      </c>
      <c r="B31" s="6">
        <f t="shared" si="3"/>
        <v>40228</v>
      </c>
      <c r="C31" s="62" t="s">
        <v>74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">
      <c r="A32" s="1">
        <v>9</v>
      </c>
      <c r="B32" s="6">
        <f t="shared" si="3"/>
        <v>40235</v>
      </c>
      <c r="C32" s="62" t="s">
        <v>74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5" thickBot="1" x14ac:dyDescent="0.25">
      <c r="A33" s="1">
        <v>10</v>
      </c>
      <c r="B33" s="6">
        <f t="shared" si="3"/>
        <v>40242</v>
      </c>
      <c r="C33" s="62" t="s">
        <v>74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">
      <c r="A34" s="1">
        <v>11</v>
      </c>
      <c r="B34" s="6">
        <f t="shared" si="3"/>
        <v>40249</v>
      </c>
      <c r="C34" s="62" t="s">
        <v>74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">
      <c r="A35" s="1">
        <v>12</v>
      </c>
      <c r="B35" s="6">
        <f t="shared" si="3"/>
        <v>40256</v>
      </c>
      <c r="C35" s="62" t="s">
        <v>74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58</v>
      </c>
      <c r="AV35" s="114"/>
      <c r="AW35" s="20" t="s">
        <v>58</v>
      </c>
      <c r="BA35" s="20" t="s">
        <v>58</v>
      </c>
      <c r="BD35" s="114"/>
      <c r="BE35" s="20" t="s">
        <v>85</v>
      </c>
    </row>
    <row r="36" spans="1:61" ht="13.15" customHeight="1" x14ac:dyDescent="0.2">
      <c r="U36" s="7"/>
      <c r="V36" s="7"/>
      <c r="AK36" s="248" t="s">
        <v>54</v>
      </c>
      <c r="AL36" s="248"/>
      <c r="AS36" s="20" t="s">
        <v>59</v>
      </c>
      <c r="AV36" s="114"/>
      <c r="AW36" s="20" t="s">
        <v>59</v>
      </c>
      <c r="BA36" s="20" t="s">
        <v>59</v>
      </c>
      <c r="BD36" s="114"/>
      <c r="BE36" s="20" t="s">
        <v>86</v>
      </c>
    </row>
    <row r="37" spans="1:61" x14ac:dyDescent="0.2">
      <c r="AK37" s="248"/>
      <c r="AL37" s="248"/>
      <c r="AV37" s="114"/>
      <c r="BD37" s="114"/>
    </row>
    <row r="38" spans="1:61" x14ac:dyDescent="0.2">
      <c r="A38" s="9" t="s">
        <v>49</v>
      </c>
      <c r="AK38" s="248"/>
      <c r="AL38" s="248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2019-08-31T20:14:41Z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