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8_{2A601929-B501-4669-8517-C2BEA0CE425C}" xr6:coauthVersionLast="43" xr6:coauthVersionMax="43" xr10:uidLastSave="{00000000-0000-0000-0000-000000000000}"/>
  <bookViews>
    <workbookView xWindow="-108" yWindow="-108" windowWidth="15576" windowHeight="11904" activeTab="2" xr2:uid="{53E9CD57-FF0E-4C3E-A5DF-C7F9B26FD04B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'TRH-2019'!$A$1:$W$47</definedName>
    <definedName name="_xlnm.Print_Area" localSheetId="2">'WC Weir-2019'!$A$1:$AB$30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" i="8" l="1"/>
  <c r="AB8" i="8"/>
  <c r="AB9" i="8"/>
  <c r="AB10" i="8"/>
  <c r="AB11" i="8"/>
  <c r="AB12" i="8"/>
  <c r="AB13" i="8"/>
  <c r="AB14" i="8"/>
  <c r="AB15" i="8"/>
  <c r="AB16" i="8"/>
  <c r="AB17" i="8"/>
  <c r="AA7" i="8"/>
  <c r="AA8" i="8"/>
  <c r="AA9" i="8"/>
  <c r="AA10" i="8"/>
  <c r="AA11" i="8"/>
  <c r="AA12" i="8"/>
  <c r="AA13" i="8"/>
  <c r="AA14" i="8"/>
  <c r="AA15" i="8"/>
  <c r="AA16" i="8"/>
  <c r="AA17" i="8"/>
  <c r="J19" i="3" l="1"/>
  <c r="K19" i="3"/>
  <c r="L19" i="3"/>
  <c r="P19" i="3"/>
  <c r="Q19" i="3"/>
  <c r="R19" i="3"/>
  <c r="S19" i="3"/>
  <c r="W19" i="3"/>
  <c r="X19" i="3"/>
  <c r="Y19" i="3"/>
  <c r="Z19" i="3"/>
  <c r="I19" i="3"/>
  <c r="N21" i="3" l="1"/>
  <c r="M21" i="3"/>
  <c r="S38" i="4" l="1"/>
  <c r="R38" i="4"/>
  <c r="L38" i="4"/>
  <c r="K38" i="4"/>
  <c r="AF7" i="8" l="1"/>
  <c r="AF8" i="8"/>
  <c r="AF9" i="8"/>
  <c r="AF10" i="8"/>
  <c r="AF11" i="8"/>
  <c r="AF12" i="8"/>
  <c r="AF13" i="8"/>
  <c r="AF14" i="8"/>
  <c r="AF15" i="8"/>
  <c r="AF16" i="8"/>
  <c r="AF17" i="8"/>
  <c r="M14" i="8" l="1"/>
  <c r="N14" i="8"/>
  <c r="T14" i="8"/>
  <c r="U14" i="8"/>
  <c r="M15" i="8"/>
  <c r="N15" i="8"/>
  <c r="T15" i="8"/>
  <c r="U15" i="8"/>
  <c r="M16" i="8"/>
  <c r="N16" i="8"/>
  <c r="T16" i="8"/>
  <c r="U16" i="8"/>
  <c r="M17" i="8"/>
  <c r="N17" i="8"/>
  <c r="T17" i="8"/>
  <c r="U17" i="8"/>
  <c r="BA1" i="6" l="1"/>
  <c r="AO1" i="6"/>
  <c r="AC1" i="6"/>
  <c r="Q1" i="6"/>
  <c r="AB21" i="8" l="1"/>
  <c r="AA21" i="8"/>
  <c r="N21" i="8"/>
  <c r="M21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C6" i="8" l="1"/>
  <c r="E6" i="8" s="1"/>
  <c r="U36" i="4"/>
  <c r="AA14" i="3" l="1"/>
  <c r="AB14" i="3"/>
  <c r="AA15" i="3"/>
  <c r="AB15" i="3"/>
  <c r="AA16" i="3"/>
  <c r="AB16" i="3"/>
  <c r="T14" i="3"/>
  <c r="U14" i="3"/>
  <c r="T15" i="3"/>
  <c r="U15" i="3"/>
  <c r="T16" i="3"/>
  <c r="U16" i="3"/>
  <c r="M14" i="3"/>
  <c r="N14" i="3"/>
  <c r="M15" i="3"/>
  <c r="N15" i="3"/>
  <c r="M16" i="3"/>
  <c r="N16" i="3"/>
  <c r="I19" i="8" l="1"/>
  <c r="J19" i="8"/>
  <c r="K19" i="8"/>
  <c r="L19" i="8"/>
  <c r="P19" i="8"/>
  <c r="Q19" i="8"/>
  <c r="R19" i="8"/>
  <c r="S19" i="8"/>
  <c r="W19" i="8"/>
  <c r="X19" i="8"/>
  <c r="Y19" i="8"/>
  <c r="Z19" i="8"/>
  <c r="AD19" i="8"/>
  <c r="AE19" i="8"/>
  <c r="G19" i="8"/>
  <c r="BE33" i="7" l="1"/>
  <c r="AU7" i="6" l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6" i="3" l="1"/>
  <c r="E5" i="3"/>
  <c r="J40" i="4"/>
  <c r="I40" i="4"/>
  <c r="H40" i="4"/>
  <c r="G40" i="4"/>
  <c r="E6" i="3" l="1"/>
  <c r="C7" i="3"/>
  <c r="K40" i="4"/>
  <c r="C8" i="3" l="1"/>
  <c r="E7" i="3"/>
  <c r="C7" i="8"/>
  <c r="C8" i="8" s="1"/>
  <c r="C9" i="3" l="1"/>
  <c r="E8" i="3"/>
  <c r="S40" i="4"/>
  <c r="R40" i="4"/>
  <c r="L40" i="4"/>
  <c r="C10" i="3" l="1"/>
  <c r="E9" i="3"/>
  <c r="E10" i="3" l="1"/>
  <c r="C11" i="3"/>
  <c r="U13" i="8"/>
  <c r="T13" i="8"/>
  <c r="N13" i="8"/>
  <c r="M13" i="8"/>
  <c r="U12" i="8"/>
  <c r="T12" i="8"/>
  <c r="N12" i="8"/>
  <c r="M12" i="8"/>
  <c r="U11" i="8"/>
  <c r="T11" i="8"/>
  <c r="N11" i="8"/>
  <c r="M11" i="8"/>
  <c r="U10" i="8"/>
  <c r="T10" i="8"/>
  <c r="N10" i="8"/>
  <c r="M10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C17" i="8" s="1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C12" i="3" l="1"/>
  <c r="E11" i="3"/>
  <c r="U19" i="8"/>
  <c r="AF19" i="8"/>
  <c r="AB19" i="8"/>
  <c r="AA19" i="8"/>
  <c r="N19" i="8"/>
  <c r="M19" i="8"/>
  <c r="T19" i="8"/>
  <c r="AA12" i="3"/>
  <c r="AB12" i="3"/>
  <c r="AA13" i="3"/>
  <c r="AB13" i="3"/>
  <c r="AA17" i="3"/>
  <c r="AB17" i="3"/>
  <c r="T12" i="3"/>
  <c r="U12" i="3"/>
  <c r="T13" i="3"/>
  <c r="U13" i="3"/>
  <c r="T17" i="3"/>
  <c r="U17" i="3"/>
  <c r="M12" i="3"/>
  <c r="N12" i="3"/>
  <c r="M13" i="3"/>
  <c r="N13" i="3"/>
  <c r="M17" i="3"/>
  <c r="N17" i="3"/>
  <c r="BA1" i="7"/>
  <c r="AO1" i="7"/>
  <c r="AC1" i="7"/>
  <c r="Q1" i="7"/>
  <c r="BB1" i="5"/>
  <c r="AT1" i="5"/>
  <c r="AD1" i="5"/>
  <c r="R1" i="5"/>
  <c r="C13" i="3" l="1"/>
  <c r="E12" i="3"/>
  <c r="BA33" i="7"/>
  <c r="C14" i="3" l="1"/>
  <c r="E13" i="3"/>
  <c r="V41" i="4"/>
  <c r="U41" i="4"/>
  <c r="C15" i="3" l="1"/>
  <c r="E14" i="3"/>
  <c r="R34" i="4"/>
  <c r="R41" i="4"/>
  <c r="E15" i="3" l="1"/>
  <c r="C16" i="3"/>
  <c r="V36" i="4"/>
  <c r="E16" i="3" l="1"/>
  <c r="C17" i="3"/>
  <c r="E17" i="3" s="1"/>
  <c r="K41" i="4"/>
  <c r="S41" i="4" l="1"/>
  <c r="L41" i="4"/>
  <c r="G19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AA7" i="3"/>
  <c r="AB7" i="3"/>
  <c r="AA8" i="3"/>
  <c r="AA19" i="3" s="1"/>
  <c r="AB8" i="3"/>
  <c r="AB19" i="3" s="1"/>
  <c r="AA9" i="3"/>
  <c r="AB9" i="3"/>
  <c r="AA10" i="3"/>
  <c r="AB10" i="3"/>
  <c r="AA11" i="3"/>
  <c r="AB11" i="3"/>
  <c r="T6" i="3"/>
  <c r="U6" i="3"/>
  <c r="T7" i="3"/>
  <c r="U7" i="3"/>
  <c r="T8" i="3"/>
  <c r="T19" i="3" s="1"/>
  <c r="U8" i="3"/>
  <c r="U19" i="3" s="1"/>
  <c r="T9" i="3"/>
  <c r="U9" i="3"/>
  <c r="T10" i="3"/>
  <c r="U10" i="3"/>
  <c r="T11" i="3"/>
  <c r="U11" i="3"/>
  <c r="M7" i="3"/>
  <c r="N7" i="3"/>
  <c r="M8" i="3"/>
  <c r="M19" i="3" s="1"/>
  <c r="N8" i="3"/>
  <c r="N19" i="3" s="1"/>
  <c r="M9" i="3"/>
  <c r="N9" i="3"/>
  <c r="M10" i="3"/>
  <c r="N10" i="3"/>
  <c r="M11" i="3"/>
  <c r="N11" i="3"/>
  <c r="R31" i="4" l="1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<sst xmlns="http://schemas.openxmlformats.org/spreadsheetml/2006/main" count="560" uniqueCount="122">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</sst>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16" fontId="0" fillId="5" borderId="0" xfId="0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3.2" x14ac:dyDescent="0.25"/>
  <sheetData>
    <row r="1" spans="1:15" s="117" customFormat="1" x14ac:dyDescent="0.25">
      <c r="A1" s="148" t="s">
        <v>0</v>
      </c>
    </row>
    <row r="2" spans="1:15" s="117" customFormat="1" x14ac:dyDescent="0.25">
      <c r="A2" s="148" t="s">
        <v>1</v>
      </c>
    </row>
    <row r="3" spans="1:15" s="117" customFormat="1" x14ac:dyDescent="0.25">
      <c r="A3" s="117" t="s">
        <v>2</v>
      </c>
    </row>
    <row r="4" spans="1:15" x14ac:dyDescent="0.25">
      <c r="A4" s="125" t="s">
        <v>100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5">
      <c r="A5" s="98" t="s">
        <v>60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5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5">
      <c r="A7" s="117" t="s">
        <v>4</v>
      </c>
    </row>
    <row r="8" spans="1:15" s="117" customFormat="1" x14ac:dyDescent="0.25">
      <c r="A8" s="117" t="s">
        <v>5</v>
      </c>
    </row>
    <row r="9" spans="1:15" s="117" customFormat="1" x14ac:dyDescent="0.25">
      <c r="A9" s="117" t="s">
        <v>6</v>
      </c>
    </row>
    <row r="10" spans="1:15" s="117" customFormat="1" x14ac:dyDescent="0.25">
      <c r="A10" s="117" t="s">
        <v>61</v>
      </c>
    </row>
    <row r="11" spans="1:15" s="117" customFormat="1" x14ac:dyDescent="0.25">
      <c r="A11" s="149" t="s">
        <v>104</v>
      </c>
    </row>
    <row r="12" spans="1:15" s="117" customFormat="1" x14ac:dyDescent="0.25">
      <c r="A12" s="117" t="s">
        <v>7</v>
      </c>
    </row>
    <row r="13" spans="1:15" s="117" customFormat="1" x14ac:dyDescent="0.25">
      <c r="A13" s="117" t="s">
        <v>8</v>
      </c>
    </row>
    <row r="14" spans="1:15" s="117" customFormat="1" x14ac:dyDescent="0.25">
      <c r="A14" s="117" t="s">
        <v>62</v>
      </c>
    </row>
    <row r="15" spans="1:15" s="117" customFormat="1" x14ac:dyDescent="0.25"/>
    <row r="16" spans="1:15" s="117" customFormat="1" x14ac:dyDescent="0.25">
      <c r="A16" s="148" t="s">
        <v>9</v>
      </c>
    </row>
    <row r="17" spans="1:15" s="117" customFormat="1" x14ac:dyDescent="0.25">
      <c r="A17" s="149" t="s">
        <v>105</v>
      </c>
    </row>
    <row r="18" spans="1:15" s="117" customFormat="1" x14ac:dyDescent="0.25">
      <c r="A18" s="117" t="s">
        <v>71</v>
      </c>
    </row>
    <row r="19" spans="1:15" s="117" customFormat="1" x14ac:dyDescent="0.25">
      <c r="A19" s="149" t="s">
        <v>106</v>
      </c>
    </row>
    <row r="20" spans="1:15" s="117" customFormat="1" x14ac:dyDescent="0.25">
      <c r="A20" s="117" t="s">
        <v>81</v>
      </c>
    </row>
    <row r="21" spans="1:15" s="117" customFormat="1" x14ac:dyDescent="0.25">
      <c r="A21" s="149" t="s">
        <v>107</v>
      </c>
    </row>
    <row r="22" spans="1:15" s="117" customFormat="1" x14ac:dyDescent="0.25">
      <c r="A22" s="149" t="s">
        <v>108</v>
      </c>
    </row>
    <row r="23" spans="1:15" s="117" customFormat="1" x14ac:dyDescent="0.25">
      <c r="A23" s="117" t="s">
        <v>63</v>
      </c>
    </row>
    <row r="24" spans="1:15" s="117" customFormat="1" x14ac:dyDescent="0.25"/>
    <row r="25" spans="1:15" x14ac:dyDescent="0.25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5">
      <c r="A26" s="138" t="s">
        <v>109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5">
      <c r="A27" s="98" t="s">
        <v>72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5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5">
      <c r="A29" s="138" t="s">
        <v>110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5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5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5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5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5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5">
      <c r="A36" s="138" t="s">
        <v>111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5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3"/>
  <sheetViews>
    <sheetView zoomScale="80" zoomScaleNormal="80" workbookViewId="0">
      <selection activeCell="AF6" sqref="AF6"/>
    </sheetView>
  </sheetViews>
  <sheetFormatPr defaultColWidth="8.88671875" defaultRowHeight="13.2" x14ac:dyDescent="0.25"/>
  <cols>
    <col min="1" max="1" width="6" style="76" customWidth="1"/>
    <col min="2" max="2" width="2.109375" style="80" customWidth="1"/>
    <col min="3" max="3" width="6.88671875" style="80" customWidth="1"/>
    <col min="4" max="4" width="2.5546875" style="80" customWidth="1"/>
    <col min="5" max="5" width="7" style="80" customWidth="1"/>
    <col min="6" max="6" width="2.5546875" style="80" customWidth="1"/>
    <col min="7" max="7" width="5.88671875" style="80" customWidth="1"/>
    <col min="8" max="8" width="2.5546875" style="80" customWidth="1"/>
    <col min="9" max="9" width="6.6640625" style="80" customWidth="1"/>
    <col min="10" max="10" width="6" style="80" customWidth="1"/>
    <col min="11" max="11" width="6.6640625" style="80" customWidth="1"/>
    <col min="12" max="12" width="5.5546875" style="80" customWidth="1"/>
    <col min="13" max="13" width="6.6640625" style="80" customWidth="1"/>
    <col min="14" max="14" width="5.5546875" style="80" customWidth="1"/>
    <col min="15" max="15" width="2.5546875" style="80" customWidth="1"/>
    <col min="16" max="21" width="5.6640625" style="80" customWidth="1"/>
    <col min="22" max="22" width="2.6640625" style="80" customWidth="1"/>
    <col min="23" max="23" width="6.6640625" style="80" customWidth="1"/>
    <col min="24" max="24" width="5.6640625" style="80" customWidth="1"/>
    <col min="25" max="25" width="6.6640625" style="80" customWidth="1"/>
    <col min="26" max="26" width="5.5546875" style="80" customWidth="1"/>
    <col min="27" max="27" width="6.6640625" style="80" customWidth="1"/>
    <col min="28" max="28" width="5.5546875" style="80" customWidth="1"/>
    <col min="29" max="29" width="2.33203125" style="80" customWidth="1"/>
    <col min="30" max="30" width="6.5546875" style="80" customWidth="1"/>
    <col min="31" max="31" width="8.109375" style="80" customWidth="1"/>
    <col min="32" max="32" width="7.44140625" style="80" customWidth="1"/>
    <col min="33" max="16384" width="8.88671875" style="80"/>
  </cols>
  <sheetData>
    <row r="1" spans="1:32" s="154" customFormat="1" ht="15.6" x14ac:dyDescent="0.25">
      <c r="A1" s="154" t="s">
        <v>103</v>
      </c>
    </row>
    <row r="2" spans="1:32" s="154" customFormat="1" x14ac:dyDescent="0.25">
      <c r="A2" s="154" t="s">
        <v>57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40" t="s">
        <v>27</v>
      </c>
      <c r="AE2" s="240"/>
      <c r="AF2" s="240"/>
    </row>
    <row r="3" spans="1:32" s="154" customFormat="1" ht="15.6" x14ac:dyDescent="0.25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41"/>
      <c r="AE3" s="241"/>
      <c r="AF3" s="241"/>
    </row>
    <row r="4" spans="1:32" s="154" customFormat="1" ht="15.6" x14ac:dyDescent="0.25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5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17" si="5">Y5+W5</f>
        <v>0</v>
      </c>
      <c r="AB5" s="167">
        <f t="shared" ref="AB5:AB17" si="6">Z5+X5</f>
        <v>0</v>
      </c>
      <c r="AC5" s="167"/>
      <c r="AD5" s="167"/>
      <c r="AE5" s="167"/>
      <c r="AF5" s="167">
        <f t="shared" ref="AF5:AF17" si="7">SUM(AD5:AE5)</f>
        <v>0</v>
      </c>
    </row>
    <row r="6" spans="1:32" s="154" customFormat="1" x14ac:dyDescent="0.25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5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si="5"/>
        <v>33</v>
      </c>
      <c r="AB7" s="79">
        <f t="shared" si="6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5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1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2">K8+I8</f>
        <v>53</v>
      </c>
      <c r="N8" s="79">
        <f t="shared" ref="N8" si="13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4">P8+R8</f>
        <v>0</v>
      </c>
      <c r="U8" s="79">
        <f t="shared" ref="U8" si="15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si="5"/>
        <v>18</v>
      </c>
      <c r="AB8" s="79">
        <f t="shared" si="6"/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5">
      <c r="A9" s="161">
        <v>32</v>
      </c>
      <c r="B9" s="170"/>
      <c r="C9" s="169">
        <f t="shared" ref="C9:C13" si="16">C8+7</f>
        <v>43683</v>
      </c>
      <c r="D9" s="170" t="s">
        <v>36</v>
      </c>
      <c r="E9" s="169">
        <f t="shared" si="11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5"/>
        <v>7</v>
      </c>
      <c r="AB9" s="79">
        <f t="shared" si="6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5">
      <c r="A10" s="161">
        <v>33</v>
      </c>
      <c r="B10" s="170"/>
      <c r="C10" s="169">
        <f t="shared" si="16"/>
        <v>43690</v>
      </c>
      <c r="D10" s="170" t="s">
        <v>36</v>
      </c>
      <c r="E10" s="169">
        <f t="shared" si="11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5"/>
        <v>7</v>
      </c>
      <c r="AB10" s="79">
        <f t="shared" si="6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5">
      <c r="A11" s="161">
        <v>34</v>
      </c>
      <c r="B11" s="170"/>
      <c r="C11" s="169">
        <f t="shared" si="16"/>
        <v>43697</v>
      </c>
      <c r="D11" s="170" t="s">
        <v>36</v>
      </c>
      <c r="E11" s="169">
        <f t="shared" si="11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5"/>
        <v>9</v>
      </c>
      <c r="AB11" s="79">
        <f t="shared" si="6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5">
      <c r="A12" s="161">
        <v>35</v>
      </c>
      <c r="B12" s="170"/>
      <c r="C12" s="169">
        <f t="shared" si="16"/>
        <v>43704</v>
      </c>
      <c r="D12" s="170" t="s">
        <v>36</v>
      </c>
      <c r="E12" s="169">
        <f t="shared" si="11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5"/>
        <v>4</v>
      </c>
      <c r="AB12" s="79">
        <f t="shared" si="6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5">
      <c r="A13" s="161">
        <v>36</v>
      </c>
      <c r="B13" s="170"/>
      <c r="C13" s="169">
        <f t="shared" si="16"/>
        <v>43711</v>
      </c>
      <c r="D13" s="170" t="s">
        <v>36</v>
      </c>
      <c r="E13" s="169">
        <f t="shared" si="11"/>
        <v>43717</v>
      </c>
      <c r="F13" s="170"/>
      <c r="G13" s="79">
        <v>1</v>
      </c>
      <c r="H13" s="79"/>
      <c r="I13" s="79">
        <v>0</v>
      </c>
      <c r="J13" s="79">
        <v>0</v>
      </c>
      <c r="K13" s="79">
        <v>1</v>
      </c>
      <c r="L13" s="79">
        <v>0</v>
      </c>
      <c r="M13" s="79">
        <f t="shared" si="9"/>
        <v>1</v>
      </c>
      <c r="N13" s="79">
        <f t="shared" si="9"/>
        <v>0</v>
      </c>
      <c r="O13" s="79"/>
      <c r="P13" s="79">
        <v>0</v>
      </c>
      <c r="Q13" s="79">
        <v>0</v>
      </c>
      <c r="R13" s="79">
        <v>0</v>
      </c>
      <c r="S13" s="79">
        <v>0</v>
      </c>
      <c r="T13" s="79">
        <f t="shared" si="10"/>
        <v>0</v>
      </c>
      <c r="U13" s="79">
        <f t="shared" si="10"/>
        <v>0</v>
      </c>
      <c r="V13" s="79"/>
      <c r="W13" s="79">
        <v>0</v>
      </c>
      <c r="X13" s="79">
        <v>0</v>
      </c>
      <c r="Y13" s="79">
        <v>1</v>
      </c>
      <c r="Z13" s="79">
        <v>0</v>
      </c>
      <c r="AA13" s="79">
        <f t="shared" si="5"/>
        <v>1</v>
      </c>
      <c r="AB13" s="79">
        <f t="shared" si="6"/>
        <v>0</v>
      </c>
      <c r="AC13" s="79"/>
      <c r="AD13" s="79">
        <v>0</v>
      </c>
      <c r="AE13" s="79">
        <v>0</v>
      </c>
      <c r="AF13" s="79">
        <f t="shared" si="7"/>
        <v>0</v>
      </c>
    </row>
    <row r="14" spans="1:32" s="153" customFormat="1" x14ac:dyDescent="0.25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>
        <v>5</v>
      </c>
      <c r="H14" s="79"/>
      <c r="I14" s="79">
        <v>4</v>
      </c>
      <c r="J14" s="79">
        <v>0</v>
      </c>
      <c r="K14" s="79">
        <v>14</v>
      </c>
      <c r="L14" s="79">
        <v>4</v>
      </c>
      <c r="M14" s="79">
        <f t="shared" ref="M14:M17" si="17">K14+I14</f>
        <v>18</v>
      </c>
      <c r="N14" s="79">
        <f t="shared" ref="N14:N17" si="18">L14+J14</f>
        <v>4</v>
      </c>
      <c r="O14" s="79"/>
      <c r="P14" s="79">
        <v>0</v>
      </c>
      <c r="Q14" s="79">
        <v>0</v>
      </c>
      <c r="R14" s="79">
        <v>0</v>
      </c>
      <c r="S14" s="79">
        <v>0</v>
      </c>
      <c r="T14" s="79">
        <f t="shared" ref="T14:T17" si="19">P14+R14</f>
        <v>0</v>
      </c>
      <c r="U14" s="79">
        <f t="shared" ref="U14:U17" si="20">Q14+S14</f>
        <v>0</v>
      </c>
      <c r="V14" s="79"/>
      <c r="W14" s="79">
        <v>1</v>
      </c>
      <c r="X14" s="79">
        <v>0</v>
      </c>
      <c r="Y14" s="79">
        <v>7</v>
      </c>
      <c r="Z14" s="79">
        <v>0</v>
      </c>
      <c r="AA14" s="79">
        <f t="shared" si="5"/>
        <v>8</v>
      </c>
      <c r="AB14" s="79">
        <f t="shared" si="6"/>
        <v>0</v>
      </c>
      <c r="AC14" s="79"/>
      <c r="AD14" s="79">
        <v>0</v>
      </c>
      <c r="AE14" s="79">
        <v>1</v>
      </c>
      <c r="AF14" s="79">
        <f t="shared" si="7"/>
        <v>1</v>
      </c>
    </row>
    <row r="15" spans="1:32" s="153" customFormat="1" x14ac:dyDescent="0.25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>
        <v>5</v>
      </c>
      <c r="H15" s="79"/>
      <c r="I15" s="79">
        <v>5</v>
      </c>
      <c r="J15" s="79">
        <v>0</v>
      </c>
      <c r="K15" s="79">
        <v>20</v>
      </c>
      <c r="L15" s="79">
        <v>2</v>
      </c>
      <c r="M15" s="79">
        <f t="shared" si="17"/>
        <v>25</v>
      </c>
      <c r="N15" s="79">
        <f t="shared" si="18"/>
        <v>2</v>
      </c>
      <c r="O15" s="79"/>
      <c r="P15" s="79">
        <v>0</v>
      </c>
      <c r="Q15" s="79">
        <v>0</v>
      </c>
      <c r="R15" s="79">
        <v>0</v>
      </c>
      <c r="S15" s="79">
        <v>0</v>
      </c>
      <c r="T15" s="79">
        <f t="shared" si="19"/>
        <v>0</v>
      </c>
      <c r="U15" s="79">
        <f t="shared" si="20"/>
        <v>0</v>
      </c>
      <c r="V15" s="79"/>
      <c r="W15" s="79">
        <v>0</v>
      </c>
      <c r="X15" s="79">
        <v>0</v>
      </c>
      <c r="Y15" s="79">
        <v>8</v>
      </c>
      <c r="Z15" s="79">
        <v>0</v>
      </c>
      <c r="AA15" s="79">
        <f t="shared" si="5"/>
        <v>8</v>
      </c>
      <c r="AB15" s="79">
        <f t="shared" si="6"/>
        <v>0</v>
      </c>
      <c r="AC15" s="79"/>
      <c r="AD15" s="79">
        <v>0</v>
      </c>
      <c r="AE15" s="79">
        <v>0</v>
      </c>
      <c r="AF15" s="79">
        <f t="shared" si="7"/>
        <v>0</v>
      </c>
    </row>
    <row r="16" spans="1:32" s="153" customFormat="1" x14ac:dyDescent="0.25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/>
      <c r="H16" s="79"/>
      <c r="I16" s="79"/>
      <c r="J16" s="79"/>
      <c r="K16" s="79"/>
      <c r="L16" s="79"/>
      <c r="M16" s="79">
        <f t="shared" si="17"/>
        <v>0</v>
      </c>
      <c r="N16" s="79">
        <f t="shared" si="18"/>
        <v>0</v>
      </c>
      <c r="O16" s="79"/>
      <c r="P16" s="79"/>
      <c r="Q16" s="79"/>
      <c r="R16" s="79"/>
      <c r="S16" s="79"/>
      <c r="T16" s="79">
        <f t="shared" si="19"/>
        <v>0</v>
      </c>
      <c r="U16" s="79">
        <f t="shared" si="20"/>
        <v>0</v>
      </c>
      <c r="V16" s="79"/>
      <c r="W16" s="79"/>
      <c r="X16" s="79"/>
      <c r="Y16" s="79"/>
      <c r="Z16" s="79"/>
      <c r="AA16" s="79">
        <f t="shared" si="5"/>
        <v>0</v>
      </c>
      <c r="AB16" s="79">
        <f t="shared" si="6"/>
        <v>0</v>
      </c>
      <c r="AC16" s="79"/>
      <c r="AD16" s="79"/>
      <c r="AE16" s="79"/>
      <c r="AF16" s="79">
        <f t="shared" si="7"/>
        <v>0</v>
      </c>
    </row>
    <row r="17" spans="1:33" s="153" customFormat="1" x14ac:dyDescent="0.25">
      <c r="A17" s="161">
        <v>40</v>
      </c>
      <c r="B17" s="170"/>
      <c r="C17" s="169">
        <f t="shared" ref="C17" si="21">C16+7</f>
        <v>43739</v>
      </c>
      <c r="D17" s="170" t="s">
        <v>36</v>
      </c>
      <c r="E17" s="169">
        <f t="shared" ref="E17" si="22">E16+7</f>
        <v>43745</v>
      </c>
      <c r="F17" s="170"/>
      <c r="G17" s="79"/>
      <c r="H17" s="79"/>
      <c r="I17" s="79"/>
      <c r="J17" s="79"/>
      <c r="K17" s="79"/>
      <c r="L17" s="79"/>
      <c r="M17" s="79">
        <f t="shared" si="17"/>
        <v>0</v>
      </c>
      <c r="N17" s="79">
        <f t="shared" si="18"/>
        <v>0</v>
      </c>
      <c r="O17" s="79"/>
      <c r="P17" s="79"/>
      <c r="Q17" s="79"/>
      <c r="R17" s="79"/>
      <c r="S17" s="79"/>
      <c r="T17" s="79">
        <f t="shared" si="19"/>
        <v>0</v>
      </c>
      <c r="U17" s="79">
        <f t="shared" si="20"/>
        <v>0</v>
      </c>
      <c r="V17" s="79"/>
      <c r="W17" s="79"/>
      <c r="X17" s="79"/>
      <c r="Y17" s="79"/>
      <c r="Z17" s="79"/>
      <c r="AA17" s="79">
        <f t="shared" si="5"/>
        <v>0</v>
      </c>
      <c r="AB17" s="79">
        <f t="shared" si="6"/>
        <v>0</v>
      </c>
      <c r="AC17" s="79"/>
      <c r="AD17" s="79"/>
      <c r="AE17" s="79"/>
      <c r="AF17" s="79">
        <f t="shared" si="7"/>
        <v>0</v>
      </c>
    </row>
    <row r="18" spans="1:33" s="153" customFormat="1" ht="6" customHeight="1" x14ac:dyDescent="0.25">
      <c r="A18" s="161"/>
      <c r="B18" s="170"/>
      <c r="C18" s="169"/>
      <c r="D18" s="174"/>
      <c r="E18" s="169"/>
      <c r="F18" s="170"/>
      <c r="G18" s="79"/>
      <c r="H18" s="79"/>
      <c r="I18" s="79"/>
      <c r="J18" s="79"/>
      <c r="K18" s="79"/>
      <c r="L18" s="79"/>
      <c r="M18" s="79"/>
      <c r="N18" s="79"/>
      <c r="O18" s="172"/>
      <c r="P18" s="79"/>
      <c r="Q18" s="79"/>
      <c r="R18" s="79"/>
      <c r="S18" s="79"/>
      <c r="T18" s="79"/>
      <c r="U18" s="79"/>
      <c r="V18" s="172"/>
      <c r="W18" s="79"/>
      <c r="X18" s="79"/>
      <c r="Y18" s="79"/>
      <c r="Z18" s="79"/>
      <c r="AA18" s="79"/>
      <c r="AB18" s="79"/>
      <c r="AC18" s="172"/>
      <c r="AD18" s="79"/>
      <c r="AE18" s="79"/>
      <c r="AF18" s="172"/>
    </row>
    <row r="19" spans="1:33" s="154" customFormat="1" ht="19.5" customHeight="1" x14ac:dyDescent="0.25">
      <c r="A19" s="161"/>
      <c r="B19" s="161"/>
      <c r="C19" s="175"/>
      <c r="D19" s="176"/>
      <c r="E19" s="177" t="s">
        <v>117</v>
      </c>
      <c r="F19" s="77"/>
      <c r="G19" s="77">
        <f>SUM(G5:G17)</f>
        <v>44</v>
      </c>
      <c r="H19" s="77"/>
      <c r="I19" s="77">
        <f t="shared" ref="I19:N19" si="23">SUM(I5:I17)</f>
        <v>65</v>
      </c>
      <c r="J19" s="77">
        <f t="shared" si="23"/>
        <v>6</v>
      </c>
      <c r="K19" s="77">
        <f t="shared" si="23"/>
        <v>437</v>
      </c>
      <c r="L19" s="77">
        <f t="shared" si="23"/>
        <v>91</v>
      </c>
      <c r="M19" s="77">
        <f t="shared" si="23"/>
        <v>502</v>
      </c>
      <c r="N19" s="77">
        <f t="shared" si="23"/>
        <v>97</v>
      </c>
      <c r="O19" s="173"/>
      <c r="P19" s="77">
        <f t="shared" ref="P19:U19" si="24">SUM(P5:P17)</f>
        <v>0</v>
      </c>
      <c r="Q19" s="77">
        <f t="shared" si="24"/>
        <v>0</v>
      </c>
      <c r="R19" s="77">
        <f t="shared" si="24"/>
        <v>0</v>
      </c>
      <c r="S19" s="77">
        <f t="shared" si="24"/>
        <v>0</v>
      </c>
      <c r="T19" s="77">
        <f t="shared" si="24"/>
        <v>0</v>
      </c>
      <c r="U19" s="77">
        <f t="shared" si="24"/>
        <v>0</v>
      </c>
      <c r="V19" s="173"/>
      <c r="W19" s="77">
        <f t="shared" ref="W19:AB19" si="25">SUM(W5:W17)</f>
        <v>1</v>
      </c>
      <c r="X19" s="77">
        <f t="shared" si="25"/>
        <v>0</v>
      </c>
      <c r="Y19" s="77">
        <f t="shared" si="25"/>
        <v>107</v>
      </c>
      <c r="Z19" s="77">
        <f t="shared" si="25"/>
        <v>12</v>
      </c>
      <c r="AA19" s="77">
        <f t="shared" si="25"/>
        <v>108</v>
      </c>
      <c r="AB19" s="77">
        <f t="shared" si="25"/>
        <v>12</v>
      </c>
      <c r="AC19" s="173"/>
      <c r="AD19" s="77">
        <f>SUM(AD5:AD17)</f>
        <v>9</v>
      </c>
      <c r="AE19" s="77">
        <f>SUM(AE5:AE17)</f>
        <v>14</v>
      </c>
      <c r="AF19" s="77">
        <f>SUM(AF5:AF17)</f>
        <v>23</v>
      </c>
    </row>
    <row r="20" spans="1:33" s="178" customFormat="1" x14ac:dyDescent="0.25">
      <c r="A20" s="179"/>
      <c r="B20" s="77"/>
      <c r="C20" s="180"/>
      <c r="D20" s="181"/>
      <c r="E20" s="182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52"/>
    </row>
    <row r="21" spans="1:33" s="153" customFormat="1" ht="15.6" x14ac:dyDescent="0.25">
      <c r="A21" s="150" t="s">
        <v>112</v>
      </c>
      <c r="B21" s="151"/>
      <c r="C21" s="151"/>
      <c r="D21" s="151"/>
      <c r="E21" s="151"/>
      <c r="F21" s="79"/>
      <c r="G21" s="183">
        <v>72</v>
      </c>
      <c r="H21" s="183"/>
      <c r="I21" s="183">
        <v>37</v>
      </c>
      <c r="J21" s="183">
        <v>4</v>
      </c>
      <c r="K21" s="183">
        <v>1042</v>
      </c>
      <c r="L21" s="183">
        <v>185</v>
      </c>
      <c r="M21" s="183">
        <f>I21+K21</f>
        <v>1079</v>
      </c>
      <c r="N21" s="183">
        <f>J21+L21</f>
        <v>189</v>
      </c>
      <c r="O21" s="183"/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/>
      <c r="W21" s="183">
        <v>2</v>
      </c>
      <c r="X21" s="183">
        <v>0</v>
      </c>
      <c r="Y21" s="183">
        <v>64</v>
      </c>
      <c r="Z21" s="183">
        <v>26</v>
      </c>
      <c r="AA21" s="183">
        <f>W21+Y21</f>
        <v>66</v>
      </c>
      <c r="AB21" s="183">
        <f>X21+Z21</f>
        <v>26</v>
      </c>
      <c r="AC21" s="183"/>
      <c r="AD21" s="183">
        <v>2</v>
      </c>
      <c r="AE21" s="183">
        <v>16</v>
      </c>
      <c r="AF21" s="183">
        <v>20</v>
      </c>
      <c r="AG21" s="152"/>
    </row>
    <row r="22" spans="1:33" s="154" customFormat="1" ht="15.6" x14ac:dyDescent="0.25">
      <c r="A22" s="150" t="s">
        <v>86</v>
      </c>
      <c r="B22" s="151"/>
      <c r="C22" s="151"/>
      <c r="D22" s="151"/>
      <c r="E22" s="151"/>
      <c r="G22" s="183">
        <v>48</v>
      </c>
      <c r="H22" s="183"/>
      <c r="I22" s="183">
        <v>58</v>
      </c>
      <c r="J22" s="183">
        <v>7</v>
      </c>
      <c r="K22" s="183">
        <v>150</v>
      </c>
      <c r="L22" s="183">
        <v>19</v>
      </c>
      <c r="M22" s="183">
        <v>208</v>
      </c>
      <c r="N22" s="183">
        <v>26</v>
      </c>
      <c r="O22" s="183"/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/>
      <c r="W22" s="183">
        <v>3</v>
      </c>
      <c r="X22" s="183">
        <v>0</v>
      </c>
      <c r="Y22" s="183">
        <v>49</v>
      </c>
      <c r="Z22" s="183">
        <v>24</v>
      </c>
      <c r="AA22" s="183">
        <v>52</v>
      </c>
      <c r="AB22" s="183">
        <v>24</v>
      </c>
      <c r="AC22" s="183"/>
      <c r="AD22" s="183">
        <v>2</v>
      </c>
      <c r="AE22" s="183">
        <v>7</v>
      </c>
      <c r="AF22" s="183">
        <v>9</v>
      </c>
    </row>
    <row r="23" spans="1:33" s="154" customFormat="1" ht="15.6" x14ac:dyDescent="0.25">
      <c r="A23" s="150" t="s">
        <v>94</v>
      </c>
      <c r="B23" s="151"/>
      <c r="C23" s="151"/>
      <c r="D23" s="151"/>
      <c r="E23" s="151"/>
      <c r="G23" s="183">
        <v>52</v>
      </c>
      <c r="H23" s="183"/>
      <c r="I23" s="183">
        <v>45</v>
      </c>
      <c r="J23" s="183">
        <v>9</v>
      </c>
      <c r="K23" s="183">
        <v>109</v>
      </c>
      <c r="L23" s="183">
        <v>13</v>
      </c>
      <c r="M23" s="183">
        <v>154</v>
      </c>
      <c r="N23" s="183">
        <v>22</v>
      </c>
      <c r="O23" s="183"/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/>
      <c r="W23" s="183">
        <v>4</v>
      </c>
      <c r="X23" s="183">
        <v>0</v>
      </c>
      <c r="Y23" s="183">
        <v>59</v>
      </c>
      <c r="Z23" s="183">
        <v>41</v>
      </c>
      <c r="AA23" s="183">
        <v>63</v>
      </c>
      <c r="AB23" s="183">
        <v>41</v>
      </c>
      <c r="AC23" s="183"/>
      <c r="AD23" s="183">
        <v>1</v>
      </c>
      <c r="AE23" s="183">
        <v>9</v>
      </c>
      <c r="AF23" s="183">
        <v>10</v>
      </c>
    </row>
    <row r="24" spans="1:33" s="154" customFormat="1" ht="15.6" x14ac:dyDescent="0.25">
      <c r="A24" s="150" t="s">
        <v>95</v>
      </c>
      <c r="B24" s="151"/>
      <c r="C24" s="151"/>
      <c r="D24" s="151"/>
      <c r="E24" s="151"/>
      <c r="G24" s="183">
        <v>49</v>
      </c>
      <c r="H24" s="183"/>
      <c r="I24" s="183">
        <v>21</v>
      </c>
      <c r="J24" s="183">
        <v>3</v>
      </c>
      <c r="K24" s="183">
        <v>322</v>
      </c>
      <c r="L24" s="183">
        <v>54</v>
      </c>
      <c r="M24" s="183">
        <v>343</v>
      </c>
      <c r="N24" s="183">
        <v>57</v>
      </c>
      <c r="O24" s="183"/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/>
      <c r="W24" s="183">
        <v>2</v>
      </c>
      <c r="X24" s="183">
        <v>0</v>
      </c>
      <c r="Y24" s="183">
        <v>54</v>
      </c>
      <c r="Z24" s="183">
        <v>5</v>
      </c>
      <c r="AA24" s="183">
        <v>56</v>
      </c>
      <c r="AB24" s="183">
        <v>5</v>
      </c>
      <c r="AC24" s="183"/>
      <c r="AD24" s="183">
        <v>12</v>
      </c>
      <c r="AE24" s="183">
        <v>57</v>
      </c>
      <c r="AF24" s="183">
        <v>69</v>
      </c>
    </row>
    <row r="25" spans="1:33" s="157" customFormat="1" x14ac:dyDescent="0.25">
      <c r="A25" s="155" t="s">
        <v>37</v>
      </c>
      <c r="B25" s="155"/>
      <c r="C25" s="15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  <row r="26" spans="1:33" s="157" customFormat="1" x14ac:dyDescent="0.25">
      <c r="A26" s="156" t="s">
        <v>38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 s="157" customFormat="1" x14ac:dyDescent="0.25">
      <c r="A27" s="156" t="s">
        <v>78</v>
      </c>
      <c r="B27" s="156"/>
      <c r="C27" s="156"/>
      <c r="D27" s="156"/>
      <c r="E27" s="156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8"/>
      <c r="Z27" s="158"/>
      <c r="AA27" s="155"/>
      <c r="AB27" s="155"/>
      <c r="AC27" s="155"/>
      <c r="AD27" s="155"/>
    </row>
    <row r="28" spans="1:33" s="157" customFormat="1" x14ac:dyDescent="0.25">
      <c r="A28" s="156" t="s">
        <v>39</v>
      </c>
      <c r="B28" s="156"/>
      <c r="C28" s="156"/>
      <c r="D28" s="156"/>
      <c r="E28" s="156"/>
    </row>
    <row r="29" spans="1:33" s="153" customFormat="1" x14ac:dyDescent="0.25">
      <c r="A29" s="156" t="s">
        <v>40</v>
      </c>
      <c r="B29" s="156"/>
      <c r="C29" s="156"/>
      <c r="D29" s="156"/>
      <c r="E29" s="156"/>
    </row>
    <row r="30" spans="1:33" x14ac:dyDescent="0.25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 t="s">
        <v>57</v>
      </c>
      <c r="L30" s="83"/>
      <c r="M30" s="83"/>
      <c r="N30" s="83"/>
      <c r="AA30" s="80" t="s">
        <v>57</v>
      </c>
    </row>
    <row r="31" spans="1:33" x14ac:dyDescent="0.25">
      <c r="B31" s="84"/>
      <c r="C31" s="84"/>
      <c r="D31" s="84"/>
      <c r="E31" s="84"/>
      <c r="F31" s="85"/>
    </row>
    <row r="33" spans="11:11" x14ac:dyDescent="0.25">
      <c r="K33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0"/>
  <sheetViews>
    <sheetView tabSelected="1" topLeftCell="C1" workbookViewId="0">
      <selection activeCell="AB8" sqref="AB8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5.33203125" bestFit="1" customWidth="1"/>
    <col min="10" max="11" width="5.5546875" bestFit="1" customWidth="1"/>
    <col min="12" max="12" width="5.5546875" customWidth="1"/>
    <col min="13" max="13" width="6.6640625" customWidth="1"/>
    <col min="14" max="14" width="5.5546875" customWidth="1"/>
    <col min="15" max="15" width="1.88671875" customWidth="1"/>
    <col min="16" max="16" width="5.33203125" bestFit="1" customWidth="1"/>
    <col min="17" max="17" width="5.6640625" customWidth="1"/>
    <col min="18" max="18" width="5.33203125" bestFit="1" customWidth="1"/>
    <col min="19" max="19" width="6" customWidth="1"/>
    <col min="20" max="20" width="6.6640625" customWidth="1"/>
    <col min="21" max="21" width="6.109375" customWidth="1"/>
    <col min="22" max="22" width="1.88671875" customWidth="1"/>
    <col min="23" max="23" width="5.33203125" bestFit="1" customWidth="1"/>
    <col min="24" max="25" width="5.5546875" bestFit="1" customWidth="1"/>
    <col min="26" max="26" width="5.5546875" customWidth="1"/>
    <col min="27" max="27" width="6.6640625" customWidth="1"/>
    <col min="28" max="28" width="5.5546875" customWidth="1"/>
  </cols>
  <sheetData>
    <row r="1" spans="1:30" s="184" customFormat="1" ht="15.6" x14ac:dyDescent="0.25">
      <c r="A1" s="184" t="s">
        <v>114</v>
      </c>
      <c r="C1" s="185"/>
    </row>
    <row r="2" spans="1:30" s="184" customFormat="1" x14ac:dyDescent="0.25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5.6" x14ac:dyDescent="0.25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3.5" customHeight="1" x14ac:dyDescent="0.25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/>
    </row>
    <row r="5" spans="1:30" s="184" customFormat="1" ht="1.5" customHeight="1" x14ac:dyDescent="0.25">
      <c r="A5" s="234">
        <v>35</v>
      </c>
      <c r="B5" s="235"/>
      <c r="C5" s="236">
        <v>43704</v>
      </c>
      <c r="D5" s="237" t="s">
        <v>42</v>
      </c>
      <c r="E5" s="236">
        <f t="shared" ref="E5:E13" si="0">C5+6</f>
        <v>43710</v>
      </c>
      <c r="F5" s="235"/>
      <c r="G5" s="238">
        <v>0</v>
      </c>
      <c r="H5" s="238"/>
      <c r="I5" s="238"/>
      <c r="J5" s="238"/>
      <c r="K5" s="238"/>
      <c r="L5" s="238"/>
      <c r="M5" s="238">
        <f t="shared" ref="M5:N6" si="1">I5+K5</f>
        <v>0</v>
      </c>
      <c r="N5" s="238">
        <f t="shared" si="1"/>
        <v>0</v>
      </c>
      <c r="O5" s="238"/>
      <c r="P5" s="238"/>
      <c r="Q5" s="238"/>
      <c r="R5" s="238"/>
      <c r="S5" s="238"/>
      <c r="T5" s="238">
        <f>P5+R5</f>
        <v>0</v>
      </c>
      <c r="U5" s="238">
        <f>Q5+S5</f>
        <v>0</v>
      </c>
      <c r="V5" s="238"/>
      <c r="W5" s="239"/>
      <c r="X5" s="239"/>
      <c r="Y5" s="239"/>
      <c r="Z5" s="239"/>
      <c r="AA5" s="239">
        <f t="shared" ref="AA5:AB6" si="2">W5+Y5</f>
        <v>0</v>
      </c>
      <c r="AB5" s="239">
        <f t="shared" si="2"/>
        <v>0</v>
      </c>
      <c r="AD5" s="25"/>
    </row>
    <row r="6" spans="1:30" s="34" customFormat="1" ht="0.75" customHeight="1" x14ac:dyDescent="0.25">
      <c r="A6" s="196">
        <v>36</v>
      </c>
      <c r="B6" s="196"/>
      <c r="C6" s="193">
        <f t="shared" ref="C6:C17" si="3">C5+7</f>
        <v>43711</v>
      </c>
      <c r="D6" s="195" t="s">
        <v>42</v>
      </c>
      <c r="E6" s="193">
        <f t="shared" si="0"/>
        <v>43717</v>
      </c>
      <c r="F6" s="196"/>
      <c r="G6" s="25">
        <v>0</v>
      </c>
      <c r="H6" s="188"/>
      <c r="I6" s="188" t="s">
        <v>73</v>
      </c>
      <c r="J6" s="188" t="s">
        <v>73</v>
      </c>
      <c r="K6" s="188" t="s">
        <v>73</v>
      </c>
      <c r="L6" s="188" t="s">
        <v>73</v>
      </c>
      <c r="M6" s="25" t="e">
        <f t="shared" si="1"/>
        <v>#VALUE!</v>
      </c>
      <c r="N6" s="25" t="e">
        <f t="shared" si="1"/>
        <v>#VALUE!</v>
      </c>
      <c r="O6" s="188"/>
      <c r="P6" s="188"/>
      <c r="Q6" s="188"/>
      <c r="R6" s="188"/>
      <c r="S6" s="188"/>
      <c r="T6" s="25">
        <f t="shared" ref="T6:T11" si="4">P6+R6</f>
        <v>0</v>
      </c>
      <c r="U6" s="25">
        <f t="shared" ref="U6:U11" si="5">Q6+S6</f>
        <v>0</v>
      </c>
      <c r="V6" s="188"/>
      <c r="W6" s="197"/>
      <c r="X6" s="197"/>
      <c r="Y6" s="197"/>
      <c r="Z6" s="197"/>
      <c r="AA6" s="194">
        <f t="shared" si="2"/>
        <v>0</v>
      </c>
      <c r="AB6" s="194">
        <f t="shared" si="2"/>
        <v>0</v>
      </c>
    </row>
    <row r="7" spans="1:30" s="34" customFormat="1" x14ac:dyDescent="0.25">
      <c r="A7" s="196">
        <v>37</v>
      </c>
      <c r="B7" s="196"/>
      <c r="C7" s="193">
        <f t="shared" si="3"/>
        <v>43718</v>
      </c>
      <c r="D7" s="195" t="s">
        <v>42</v>
      </c>
      <c r="E7" s="193">
        <f t="shared" si="0"/>
        <v>43724</v>
      </c>
      <c r="F7" s="196"/>
      <c r="G7" s="25">
        <v>7</v>
      </c>
      <c r="H7" s="188"/>
      <c r="I7" s="188">
        <v>240</v>
      </c>
      <c r="J7" s="188">
        <v>8</v>
      </c>
      <c r="K7" s="188">
        <v>161</v>
      </c>
      <c r="L7" s="188">
        <v>13</v>
      </c>
      <c r="M7" s="25">
        <f t="shared" ref="M7:M11" si="6">I7+K7</f>
        <v>401</v>
      </c>
      <c r="N7" s="25">
        <f t="shared" ref="N7:N11" si="7">J7+L7</f>
        <v>21</v>
      </c>
      <c r="O7" s="188"/>
      <c r="P7" s="188">
        <v>1</v>
      </c>
      <c r="Q7" s="188">
        <v>0</v>
      </c>
      <c r="R7" s="188">
        <v>0</v>
      </c>
      <c r="S7" s="188">
        <v>0</v>
      </c>
      <c r="T7" s="25">
        <f t="shared" si="4"/>
        <v>1</v>
      </c>
      <c r="U7" s="25">
        <f t="shared" si="5"/>
        <v>0</v>
      </c>
      <c r="V7" s="188"/>
      <c r="W7" s="197">
        <v>3</v>
      </c>
      <c r="X7" s="197">
        <v>1</v>
      </c>
      <c r="Y7" s="197">
        <v>136</v>
      </c>
      <c r="Z7" s="197">
        <v>39</v>
      </c>
      <c r="AA7" s="194">
        <f t="shared" ref="AA7:AA11" si="8">W7+Y7</f>
        <v>139</v>
      </c>
      <c r="AB7" s="194">
        <f t="shared" ref="AB7:AB11" si="9">X7+Z7</f>
        <v>40</v>
      </c>
    </row>
    <row r="8" spans="1:30" s="34" customFormat="1" x14ac:dyDescent="0.25">
      <c r="A8" s="196">
        <v>38</v>
      </c>
      <c r="B8" s="196"/>
      <c r="C8" s="193">
        <f t="shared" si="3"/>
        <v>43725</v>
      </c>
      <c r="D8" s="195" t="s">
        <v>42</v>
      </c>
      <c r="E8" s="193">
        <f t="shared" si="0"/>
        <v>43731</v>
      </c>
      <c r="F8" s="196"/>
      <c r="G8" s="25">
        <v>0</v>
      </c>
      <c r="H8" s="188"/>
      <c r="I8" s="188">
        <v>89</v>
      </c>
      <c r="J8" s="188">
        <v>1</v>
      </c>
      <c r="K8" s="188">
        <v>100</v>
      </c>
      <c r="L8" s="188">
        <v>10</v>
      </c>
      <c r="M8" s="25">
        <f t="shared" si="6"/>
        <v>189</v>
      </c>
      <c r="N8" s="25">
        <f t="shared" si="7"/>
        <v>11</v>
      </c>
      <c r="O8" s="188"/>
      <c r="P8" s="188">
        <v>0</v>
      </c>
      <c r="Q8" s="188">
        <v>0</v>
      </c>
      <c r="R8" s="188">
        <v>1</v>
      </c>
      <c r="S8" s="188">
        <v>1</v>
      </c>
      <c r="T8" s="25">
        <f t="shared" si="4"/>
        <v>1</v>
      </c>
      <c r="U8" s="25">
        <f t="shared" si="5"/>
        <v>1</v>
      </c>
      <c r="V8" s="188"/>
      <c r="W8" s="197">
        <v>6</v>
      </c>
      <c r="X8" s="197">
        <v>2</v>
      </c>
      <c r="Y8" s="197">
        <v>139</v>
      </c>
      <c r="Z8" s="197">
        <v>37</v>
      </c>
      <c r="AA8" s="194">
        <f t="shared" si="8"/>
        <v>145</v>
      </c>
      <c r="AB8" s="194">
        <f t="shared" si="9"/>
        <v>39</v>
      </c>
    </row>
    <row r="9" spans="1:30" s="34" customFormat="1" x14ac:dyDescent="0.25">
      <c r="A9" s="196">
        <v>39</v>
      </c>
      <c r="B9" s="196"/>
      <c r="C9" s="193">
        <f t="shared" si="3"/>
        <v>43732</v>
      </c>
      <c r="D9" s="195" t="s">
        <v>42</v>
      </c>
      <c r="E9" s="193">
        <f t="shared" si="0"/>
        <v>43738</v>
      </c>
      <c r="F9" s="196"/>
      <c r="G9" s="25">
        <v>0</v>
      </c>
      <c r="H9" s="188"/>
      <c r="I9" s="188"/>
      <c r="J9" s="188"/>
      <c r="K9" s="188"/>
      <c r="L9" s="188"/>
      <c r="M9" s="25">
        <f t="shared" si="6"/>
        <v>0</v>
      </c>
      <c r="N9" s="25">
        <f t="shared" si="7"/>
        <v>0</v>
      </c>
      <c r="O9" s="188"/>
      <c r="P9" s="188"/>
      <c r="Q9" s="188"/>
      <c r="R9" s="188"/>
      <c r="S9" s="188"/>
      <c r="T9" s="25">
        <f t="shared" si="4"/>
        <v>0</v>
      </c>
      <c r="U9" s="25">
        <f t="shared" si="5"/>
        <v>0</v>
      </c>
      <c r="V9" s="188"/>
      <c r="W9" s="197"/>
      <c r="X9" s="197"/>
      <c r="Y9" s="197"/>
      <c r="Z9" s="197"/>
      <c r="AA9" s="194">
        <f t="shared" si="8"/>
        <v>0</v>
      </c>
      <c r="AB9" s="194">
        <f t="shared" si="9"/>
        <v>0</v>
      </c>
    </row>
    <row r="10" spans="1:30" s="34" customFormat="1" x14ac:dyDescent="0.25">
      <c r="A10" s="192">
        <v>40</v>
      </c>
      <c r="B10" s="196"/>
      <c r="C10" s="193">
        <f t="shared" si="3"/>
        <v>43739</v>
      </c>
      <c r="D10" s="195" t="s">
        <v>42</v>
      </c>
      <c r="E10" s="193">
        <f t="shared" si="0"/>
        <v>43745</v>
      </c>
      <c r="F10" s="196"/>
      <c r="G10" s="25">
        <v>0</v>
      </c>
      <c r="H10" s="188"/>
      <c r="I10" s="188"/>
      <c r="J10" s="188"/>
      <c r="K10" s="188"/>
      <c r="L10" s="188"/>
      <c r="M10" s="25">
        <f t="shared" si="6"/>
        <v>0</v>
      </c>
      <c r="N10" s="25">
        <f t="shared" si="7"/>
        <v>0</v>
      </c>
      <c r="O10" s="188"/>
      <c r="P10" s="188"/>
      <c r="Q10" s="188"/>
      <c r="R10" s="188"/>
      <c r="S10" s="188"/>
      <c r="T10" s="25">
        <f t="shared" si="4"/>
        <v>0</v>
      </c>
      <c r="U10" s="25">
        <f t="shared" si="5"/>
        <v>0</v>
      </c>
      <c r="V10" s="188"/>
      <c r="W10" s="197"/>
      <c r="X10" s="197"/>
      <c r="Y10" s="197"/>
      <c r="Z10" s="197"/>
      <c r="AA10" s="194">
        <f t="shared" si="8"/>
        <v>0</v>
      </c>
      <c r="AB10" s="194">
        <f t="shared" si="9"/>
        <v>0</v>
      </c>
    </row>
    <row r="11" spans="1:30" s="34" customFormat="1" x14ac:dyDescent="0.25">
      <c r="A11" s="192">
        <v>41</v>
      </c>
      <c r="B11" s="196"/>
      <c r="C11" s="193">
        <f t="shared" si="3"/>
        <v>43746</v>
      </c>
      <c r="D11" s="195" t="s">
        <v>42</v>
      </c>
      <c r="E11" s="193">
        <f t="shared" si="0"/>
        <v>43752</v>
      </c>
      <c r="F11" s="196"/>
      <c r="G11" s="25">
        <v>0</v>
      </c>
      <c r="H11" s="188"/>
      <c r="I11" s="188"/>
      <c r="J11" s="188"/>
      <c r="K11" s="188"/>
      <c r="L11" s="188"/>
      <c r="M11" s="25">
        <f t="shared" si="6"/>
        <v>0</v>
      </c>
      <c r="N11" s="25">
        <f t="shared" si="7"/>
        <v>0</v>
      </c>
      <c r="O11" s="196"/>
      <c r="P11" s="188"/>
      <c r="Q11" s="188"/>
      <c r="R11" s="188"/>
      <c r="S11" s="188"/>
      <c r="T11" s="25">
        <f t="shared" si="4"/>
        <v>0</v>
      </c>
      <c r="U11" s="25">
        <f t="shared" si="5"/>
        <v>0</v>
      </c>
      <c r="V11" s="196"/>
      <c r="W11" s="197"/>
      <c r="X11" s="197"/>
      <c r="Y11" s="197"/>
      <c r="Z11" s="197"/>
      <c r="AA11" s="194">
        <f t="shared" si="8"/>
        <v>0</v>
      </c>
      <c r="AB11" s="194">
        <f t="shared" si="9"/>
        <v>0</v>
      </c>
    </row>
    <row r="12" spans="1:30" s="34" customFormat="1" x14ac:dyDescent="0.25">
      <c r="A12" s="192">
        <v>42</v>
      </c>
      <c r="B12" s="196"/>
      <c r="C12" s="193">
        <f t="shared" si="3"/>
        <v>43753</v>
      </c>
      <c r="D12" s="195" t="s">
        <v>42</v>
      </c>
      <c r="E12" s="193">
        <f t="shared" si="0"/>
        <v>43759</v>
      </c>
      <c r="F12" s="196"/>
      <c r="G12" s="25">
        <v>0</v>
      </c>
      <c r="H12" s="188"/>
      <c r="I12" s="198"/>
      <c r="J12" s="198"/>
      <c r="K12" s="198"/>
      <c r="L12" s="198"/>
      <c r="M12" s="25">
        <f t="shared" ref="M12:M17" si="10">I12+K12</f>
        <v>0</v>
      </c>
      <c r="N12" s="25">
        <f t="shared" ref="N12:N17" si="11">J12+L12</f>
        <v>0</v>
      </c>
      <c r="O12" s="196"/>
      <c r="P12" s="198"/>
      <c r="Q12" s="198"/>
      <c r="R12" s="198"/>
      <c r="S12" s="198"/>
      <c r="T12" s="25">
        <f t="shared" ref="T12:T17" si="12">P12+R12</f>
        <v>0</v>
      </c>
      <c r="U12" s="25">
        <f t="shared" ref="U12:U17" si="13">Q12+S12</f>
        <v>0</v>
      </c>
      <c r="V12" s="196"/>
      <c r="W12" s="198"/>
      <c r="X12" s="198"/>
      <c r="Y12" s="198"/>
      <c r="Z12" s="198"/>
      <c r="AA12" s="194">
        <f t="shared" ref="AA12:AA17" si="14">W12+Y12</f>
        <v>0</v>
      </c>
      <c r="AB12" s="194">
        <f t="shared" ref="AB12:AB17" si="15">X12+Z12</f>
        <v>0</v>
      </c>
    </row>
    <row r="13" spans="1:30" s="34" customFormat="1" x14ac:dyDescent="0.25">
      <c r="A13" s="196">
        <v>43</v>
      </c>
      <c r="B13" s="196"/>
      <c r="C13" s="193">
        <f t="shared" si="3"/>
        <v>43760</v>
      </c>
      <c r="D13" s="195" t="s">
        <v>42</v>
      </c>
      <c r="E13" s="193">
        <f t="shared" si="0"/>
        <v>43766</v>
      </c>
      <c r="F13" s="196"/>
      <c r="G13" s="25">
        <v>0</v>
      </c>
      <c r="H13" s="188"/>
      <c r="I13" s="198"/>
      <c r="J13" s="198"/>
      <c r="K13" s="198"/>
      <c r="L13" s="198"/>
      <c r="M13" s="25">
        <f t="shared" si="10"/>
        <v>0</v>
      </c>
      <c r="N13" s="25">
        <f t="shared" si="11"/>
        <v>0</v>
      </c>
      <c r="O13" s="196"/>
      <c r="P13" s="198"/>
      <c r="Q13" s="198"/>
      <c r="R13" s="198"/>
      <c r="S13" s="198"/>
      <c r="T13" s="25">
        <f t="shared" si="12"/>
        <v>0</v>
      </c>
      <c r="U13" s="25">
        <f t="shared" si="13"/>
        <v>0</v>
      </c>
      <c r="V13" s="196"/>
      <c r="W13" s="198"/>
      <c r="X13" s="198"/>
      <c r="Y13" s="198"/>
      <c r="Z13" s="198"/>
      <c r="AA13" s="194">
        <f t="shared" si="14"/>
        <v>0</v>
      </c>
      <c r="AB13" s="194">
        <f t="shared" si="15"/>
        <v>0</v>
      </c>
    </row>
    <row r="14" spans="1:30" s="34" customFormat="1" x14ac:dyDescent="0.25">
      <c r="A14" s="196">
        <v>44</v>
      </c>
      <c r="B14" s="196"/>
      <c r="C14" s="193">
        <f t="shared" si="3"/>
        <v>43767</v>
      </c>
      <c r="D14" s="195" t="s">
        <v>42</v>
      </c>
      <c r="E14" s="193">
        <f t="shared" ref="E14:E17" si="16">C14+6</f>
        <v>43773</v>
      </c>
      <c r="F14" s="196"/>
      <c r="G14" s="25">
        <v>0</v>
      </c>
      <c r="H14" s="188"/>
      <c r="I14" s="198"/>
      <c r="J14" s="198"/>
      <c r="K14" s="198"/>
      <c r="L14" s="198"/>
      <c r="M14" s="25">
        <f t="shared" ref="M14:M16" si="17">I14+K14</f>
        <v>0</v>
      </c>
      <c r="N14" s="25">
        <f t="shared" ref="N14:N16" si="18">J14+L14</f>
        <v>0</v>
      </c>
      <c r="O14" s="196"/>
      <c r="P14" s="198"/>
      <c r="Q14" s="198"/>
      <c r="R14" s="198"/>
      <c r="S14" s="198"/>
      <c r="T14" s="25">
        <f t="shared" ref="T14:T16" si="19">P14+R14</f>
        <v>0</v>
      </c>
      <c r="U14" s="25">
        <f t="shared" ref="U14:U16" si="20">Q14+S14</f>
        <v>0</v>
      </c>
      <c r="V14" s="196"/>
      <c r="W14" s="198"/>
      <c r="X14" s="198"/>
      <c r="Y14" s="198"/>
      <c r="Z14" s="198"/>
      <c r="AA14" s="194">
        <f t="shared" ref="AA14:AA16" si="21">W14+Y14</f>
        <v>0</v>
      </c>
      <c r="AB14" s="194">
        <f t="shared" ref="AB14:AB16" si="22">X14+Z14</f>
        <v>0</v>
      </c>
    </row>
    <row r="15" spans="1:30" s="34" customFormat="1" x14ac:dyDescent="0.25">
      <c r="A15" s="196">
        <v>45</v>
      </c>
      <c r="B15" s="196"/>
      <c r="C15" s="193">
        <f t="shared" si="3"/>
        <v>43774</v>
      </c>
      <c r="D15" s="195" t="s">
        <v>42</v>
      </c>
      <c r="E15" s="193">
        <f t="shared" si="16"/>
        <v>43780</v>
      </c>
      <c r="F15" s="196"/>
      <c r="G15" s="25">
        <v>0</v>
      </c>
      <c r="H15" s="188"/>
      <c r="I15" s="198"/>
      <c r="J15" s="198"/>
      <c r="K15" s="198"/>
      <c r="L15" s="198"/>
      <c r="M15" s="25">
        <f t="shared" si="17"/>
        <v>0</v>
      </c>
      <c r="N15" s="25">
        <f t="shared" si="18"/>
        <v>0</v>
      </c>
      <c r="O15" s="196"/>
      <c r="P15" s="198"/>
      <c r="Q15" s="198"/>
      <c r="R15" s="198"/>
      <c r="S15" s="198"/>
      <c r="T15" s="25">
        <f t="shared" si="19"/>
        <v>0</v>
      </c>
      <c r="U15" s="25">
        <f t="shared" si="20"/>
        <v>0</v>
      </c>
      <c r="V15" s="196"/>
      <c r="W15" s="198"/>
      <c r="X15" s="198"/>
      <c r="Y15" s="198"/>
      <c r="Z15" s="198"/>
      <c r="AA15" s="194">
        <f t="shared" si="21"/>
        <v>0</v>
      </c>
      <c r="AB15" s="194">
        <f t="shared" si="22"/>
        <v>0</v>
      </c>
    </row>
    <row r="16" spans="1:30" s="34" customFormat="1" x14ac:dyDescent="0.25">
      <c r="A16" s="196">
        <v>46</v>
      </c>
      <c r="B16" s="196"/>
      <c r="C16" s="193">
        <f t="shared" si="3"/>
        <v>43781</v>
      </c>
      <c r="D16" s="195" t="s">
        <v>42</v>
      </c>
      <c r="E16" s="193">
        <f t="shared" si="16"/>
        <v>43787</v>
      </c>
      <c r="F16" s="196"/>
      <c r="G16" s="25">
        <v>0</v>
      </c>
      <c r="H16" s="188"/>
      <c r="I16" s="198"/>
      <c r="J16" s="198"/>
      <c r="K16" s="198"/>
      <c r="L16" s="198"/>
      <c r="M16" s="25">
        <f t="shared" si="17"/>
        <v>0</v>
      </c>
      <c r="N16" s="25">
        <f t="shared" si="18"/>
        <v>0</v>
      </c>
      <c r="O16" s="196"/>
      <c r="P16" s="198"/>
      <c r="Q16" s="198"/>
      <c r="R16" s="198"/>
      <c r="S16" s="198"/>
      <c r="T16" s="25">
        <f t="shared" si="19"/>
        <v>0</v>
      </c>
      <c r="U16" s="25">
        <f t="shared" si="20"/>
        <v>0</v>
      </c>
      <c r="V16" s="196"/>
      <c r="W16" s="198"/>
      <c r="X16" s="198"/>
      <c r="Y16" s="198"/>
      <c r="Z16" s="198"/>
      <c r="AA16" s="194">
        <f t="shared" si="21"/>
        <v>0</v>
      </c>
      <c r="AB16" s="194">
        <f t="shared" si="22"/>
        <v>0</v>
      </c>
      <c r="AC16" s="34" t="s">
        <v>43</v>
      </c>
    </row>
    <row r="17" spans="1:28" s="34" customFormat="1" x14ac:dyDescent="0.25">
      <c r="A17" s="192">
        <v>47</v>
      </c>
      <c r="B17" s="196"/>
      <c r="C17" s="193">
        <f t="shared" si="3"/>
        <v>43788</v>
      </c>
      <c r="D17" s="195" t="s">
        <v>42</v>
      </c>
      <c r="E17" s="193">
        <f t="shared" si="16"/>
        <v>43794</v>
      </c>
      <c r="F17" s="196"/>
      <c r="G17" s="233">
        <v>0</v>
      </c>
      <c r="H17" s="191"/>
      <c r="I17" s="191"/>
      <c r="J17" s="191"/>
      <c r="K17" s="191"/>
      <c r="L17" s="191"/>
      <c r="M17" s="191">
        <f t="shared" si="10"/>
        <v>0</v>
      </c>
      <c r="N17" s="191">
        <f t="shared" si="11"/>
        <v>0</v>
      </c>
      <c r="O17" s="191"/>
      <c r="P17" s="191"/>
      <c r="Q17" s="191"/>
      <c r="R17" s="191"/>
      <c r="S17" s="191"/>
      <c r="T17" s="191">
        <f t="shared" si="12"/>
        <v>0</v>
      </c>
      <c r="U17" s="191">
        <f t="shared" si="13"/>
        <v>0</v>
      </c>
      <c r="V17" s="191"/>
      <c r="W17" s="191"/>
      <c r="X17" s="191"/>
      <c r="Y17" s="191"/>
      <c r="Z17" s="191"/>
      <c r="AA17" s="199">
        <f t="shared" si="14"/>
        <v>0</v>
      </c>
      <c r="AB17" s="199">
        <f t="shared" si="15"/>
        <v>0</v>
      </c>
    </row>
    <row r="18" spans="1:28" s="34" customFormat="1" x14ac:dyDescent="0.25">
      <c r="A18" s="196"/>
      <c r="B18" s="196"/>
      <c r="C18" s="193"/>
      <c r="D18" s="195"/>
      <c r="E18" s="193"/>
      <c r="F18" s="196"/>
      <c r="G18" s="188"/>
      <c r="H18" s="188"/>
      <c r="I18" s="188"/>
      <c r="J18" s="188"/>
      <c r="K18" s="188"/>
      <c r="L18" s="188"/>
      <c r="M18" s="25"/>
      <c r="N18" s="25"/>
      <c r="O18" s="196"/>
      <c r="P18" s="188"/>
      <c r="Q18" s="188"/>
      <c r="R18" s="188"/>
      <c r="S18" s="188"/>
      <c r="T18" s="25"/>
      <c r="U18" s="25"/>
      <c r="V18" s="196"/>
      <c r="W18" s="188"/>
      <c r="X18" s="188"/>
      <c r="Y18" s="188"/>
      <c r="Z18" s="188"/>
      <c r="AA18" s="25"/>
      <c r="AB18" s="25"/>
    </row>
    <row r="19" spans="1:28" s="34" customFormat="1" x14ac:dyDescent="0.25">
      <c r="A19" s="196"/>
      <c r="B19" s="196"/>
      <c r="C19" s="193"/>
      <c r="D19" s="195"/>
      <c r="E19" s="200" t="s">
        <v>117</v>
      </c>
      <c r="F19" s="196"/>
      <c r="G19" s="201">
        <f>SUM(G5:G18)</f>
        <v>7</v>
      </c>
      <c r="H19" s="201"/>
      <c r="I19" s="201">
        <f>SUM(I7:I17)</f>
        <v>329</v>
      </c>
      <c r="J19" s="201">
        <f t="shared" ref="J19:AB19" si="23">SUM(J7:J17)</f>
        <v>9</v>
      </c>
      <c r="K19" s="201">
        <f t="shared" si="23"/>
        <v>261</v>
      </c>
      <c r="L19" s="201">
        <f t="shared" si="23"/>
        <v>23</v>
      </c>
      <c r="M19" s="201">
        <f t="shared" si="23"/>
        <v>590</v>
      </c>
      <c r="N19" s="201">
        <f t="shared" si="23"/>
        <v>32</v>
      </c>
      <c r="O19" s="201"/>
      <c r="P19" s="201">
        <f t="shared" si="23"/>
        <v>1</v>
      </c>
      <c r="Q19" s="201">
        <f t="shared" si="23"/>
        <v>0</v>
      </c>
      <c r="R19" s="201">
        <f t="shared" si="23"/>
        <v>1</v>
      </c>
      <c r="S19" s="201">
        <f t="shared" si="23"/>
        <v>1</v>
      </c>
      <c r="T19" s="201">
        <f t="shared" si="23"/>
        <v>2</v>
      </c>
      <c r="U19" s="201">
        <f t="shared" si="23"/>
        <v>1</v>
      </c>
      <c r="V19" s="201"/>
      <c r="W19" s="201">
        <f t="shared" si="23"/>
        <v>9</v>
      </c>
      <c r="X19" s="201">
        <f t="shared" si="23"/>
        <v>3</v>
      </c>
      <c r="Y19" s="201">
        <f t="shared" si="23"/>
        <v>275</v>
      </c>
      <c r="Z19" s="201">
        <f t="shared" si="23"/>
        <v>76</v>
      </c>
      <c r="AA19" s="201">
        <f t="shared" si="23"/>
        <v>284</v>
      </c>
      <c r="AB19" s="201">
        <f t="shared" si="23"/>
        <v>79</v>
      </c>
    </row>
    <row r="20" spans="1:28" s="34" customFormat="1" x14ac:dyDescent="0.25">
      <c r="A20" s="202"/>
      <c r="B20" s="203"/>
      <c r="C20" s="204"/>
      <c r="D20" s="205"/>
      <c r="E20" s="204"/>
      <c r="F20" s="203"/>
      <c r="G20" s="206"/>
      <c r="H20" s="206"/>
      <c r="I20" s="206"/>
      <c r="J20" s="206"/>
      <c r="K20" s="206"/>
      <c r="L20" s="206"/>
      <c r="M20" s="206"/>
      <c r="N20" s="206"/>
      <c r="O20" s="207"/>
      <c r="P20" s="206"/>
      <c r="Q20" s="206"/>
      <c r="R20" s="206"/>
      <c r="S20" s="206"/>
      <c r="T20" s="206"/>
      <c r="U20" s="206"/>
      <c r="V20" s="207"/>
      <c r="W20" s="206"/>
      <c r="X20" s="206"/>
      <c r="Y20" s="206"/>
      <c r="Z20" s="206"/>
      <c r="AA20" s="206"/>
      <c r="AB20" s="206"/>
    </row>
    <row r="21" spans="1:28" s="34" customFormat="1" ht="15.6" x14ac:dyDescent="0.25">
      <c r="A21" s="150" t="s">
        <v>112</v>
      </c>
      <c r="B21" s="5"/>
      <c r="C21" s="208"/>
      <c r="D21" s="209"/>
      <c r="E21" s="208"/>
      <c r="F21" s="5"/>
      <c r="G21" s="206">
        <v>58</v>
      </c>
      <c r="H21" s="206"/>
      <c r="I21" s="206">
        <v>251</v>
      </c>
      <c r="J21" s="206">
        <v>5</v>
      </c>
      <c r="K21" s="206">
        <v>1341</v>
      </c>
      <c r="L21" s="206">
        <v>204</v>
      </c>
      <c r="M21" s="206">
        <f>I21+K21</f>
        <v>1592</v>
      </c>
      <c r="N21" s="206">
        <f>J21+L21</f>
        <v>209</v>
      </c>
      <c r="O21" s="207"/>
      <c r="P21" s="206">
        <v>48</v>
      </c>
      <c r="Q21" s="206">
        <v>46</v>
      </c>
      <c r="R21" s="206">
        <v>25</v>
      </c>
      <c r="S21" s="206">
        <v>24</v>
      </c>
      <c r="T21" s="206">
        <v>73</v>
      </c>
      <c r="U21" s="206">
        <v>70</v>
      </c>
      <c r="V21" s="207"/>
      <c r="W21" s="206">
        <v>22</v>
      </c>
      <c r="X21" s="206">
        <v>8</v>
      </c>
      <c r="Y21" s="206">
        <v>510</v>
      </c>
      <c r="Z21" s="206">
        <v>306</v>
      </c>
      <c r="AA21" s="206">
        <v>532</v>
      </c>
      <c r="AB21" s="206">
        <v>314</v>
      </c>
    </row>
    <row r="22" spans="1:28" s="34" customFormat="1" ht="15.6" x14ac:dyDescent="0.25">
      <c r="A22" s="150" t="s">
        <v>86</v>
      </c>
      <c r="B22" s="5"/>
      <c r="C22" s="208"/>
      <c r="D22" s="209"/>
      <c r="E22" s="208"/>
      <c r="F22" s="5"/>
      <c r="G22" s="206">
        <v>49</v>
      </c>
      <c r="H22" s="206"/>
      <c r="I22" s="206">
        <v>865</v>
      </c>
      <c r="J22" s="206">
        <v>97</v>
      </c>
      <c r="K22" s="206">
        <v>1030</v>
      </c>
      <c r="L22" s="206">
        <v>122</v>
      </c>
      <c r="M22" s="206">
        <v>1895</v>
      </c>
      <c r="N22" s="206">
        <v>219</v>
      </c>
      <c r="O22" s="207"/>
      <c r="P22" s="206">
        <v>36</v>
      </c>
      <c r="Q22" s="206">
        <v>33</v>
      </c>
      <c r="R22" s="206">
        <v>30</v>
      </c>
      <c r="S22" s="206">
        <v>26</v>
      </c>
      <c r="T22" s="206">
        <v>66</v>
      </c>
      <c r="U22" s="206">
        <v>59</v>
      </c>
      <c r="V22" s="207"/>
      <c r="W22" s="206">
        <v>57</v>
      </c>
      <c r="X22" s="206">
        <v>39</v>
      </c>
      <c r="Y22" s="206">
        <v>689</v>
      </c>
      <c r="Z22" s="206">
        <v>451</v>
      </c>
      <c r="AA22" s="206">
        <v>746</v>
      </c>
      <c r="AB22" s="206">
        <v>490</v>
      </c>
    </row>
    <row r="23" spans="1:28" s="34" customFormat="1" ht="15.6" x14ac:dyDescent="0.25">
      <c r="A23" s="150" t="s">
        <v>94</v>
      </c>
      <c r="B23" s="200"/>
      <c r="C23" s="200"/>
      <c r="D23" s="200"/>
      <c r="E23" s="208"/>
      <c r="F23" s="5"/>
      <c r="G23" s="206">
        <v>34</v>
      </c>
      <c r="H23" s="206"/>
      <c r="I23" s="206">
        <v>76</v>
      </c>
      <c r="J23" s="206">
        <v>8</v>
      </c>
      <c r="K23" s="206">
        <v>383</v>
      </c>
      <c r="L23" s="206">
        <v>23</v>
      </c>
      <c r="M23" s="206">
        <v>459</v>
      </c>
      <c r="N23" s="206">
        <v>31</v>
      </c>
      <c r="O23" s="207"/>
      <c r="P23" s="206">
        <v>2</v>
      </c>
      <c r="Q23" s="206">
        <v>2</v>
      </c>
      <c r="R23" s="206">
        <v>1</v>
      </c>
      <c r="S23" s="206">
        <v>1</v>
      </c>
      <c r="T23" s="206">
        <v>3</v>
      </c>
      <c r="U23" s="206">
        <v>3</v>
      </c>
      <c r="V23" s="207"/>
      <c r="W23" s="206">
        <v>45</v>
      </c>
      <c r="X23" s="206">
        <v>24</v>
      </c>
      <c r="Y23" s="206">
        <v>519</v>
      </c>
      <c r="Z23" s="206">
        <v>288</v>
      </c>
      <c r="AA23" s="206">
        <v>563</v>
      </c>
      <c r="AB23" s="206">
        <v>312</v>
      </c>
    </row>
    <row r="24" spans="1:28" s="34" customFormat="1" ht="15.6" x14ac:dyDescent="0.25">
      <c r="A24" s="150" t="s">
        <v>95</v>
      </c>
      <c r="B24" s="200"/>
      <c r="C24" s="200"/>
      <c r="D24" s="200"/>
      <c r="E24" s="200"/>
      <c r="F24" s="188"/>
      <c r="G24" s="206">
        <v>67</v>
      </c>
      <c r="H24" s="206"/>
      <c r="I24" s="206">
        <v>191</v>
      </c>
      <c r="J24" s="206">
        <v>9</v>
      </c>
      <c r="K24" s="206">
        <v>684</v>
      </c>
      <c r="L24" s="206">
        <v>83</v>
      </c>
      <c r="M24" s="206">
        <v>875</v>
      </c>
      <c r="N24" s="206">
        <v>92</v>
      </c>
      <c r="O24" s="207"/>
      <c r="P24" s="206">
        <v>100</v>
      </c>
      <c r="Q24" s="206">
        <v>93</v>
      </c>
      <c r="R24" s="206">
        <v>394</v>
      </c>
      <c r="S24" s="206">
        <v>314</v>
      </c>
      <c r="T24" s="206">
        <v>494</v>
      </c>
      <c r="U24" s="206">
        <v>407</v>
      </c>
      <c r="V24" s="207"/>
      <c r="W24" s="206">
        <v>65</v>
      </c>
      <c r="X24" s="206">
        <v>60</v>
      </c>
      <c r="Y24" s="206">
        <v>1215</v>
      </c>
      <c r="Z24" s="206">
        <v>948</v>
      </c>
      <c r="AA24" s="206">
        <v>1280</v>
      </c>
      <c r="AB24" s="206">
        <v>1008</v>
      </c>
    </row>
    <row r="25" spans="1:28" s="34" customFormat="1" x14ac:dyDescent="0.25">
      <c r="A25" s="196" t="s">
        <v>37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5"/>
      <c r="W25" s="196"/>
      <c r="X25" s="196"/>
      <c r="Y25" s="196"/>
      <c r="Z25" s="196"/>
      <c r="AA25" s="196"/>
      <c r="AB25" s="196"/>
    </row>
    <row r="26" spans="1:28" s="34" customFormat="1" x14ac:dyDescent="0.25">
      <c r="A26" s="210" t="s">
        <v>38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1:28" s="34" customFormat="1" x14ac:dyDescent="0.25">
      <c r="A27" s="211" t="s">
        <v>121</v>
      </c>
      <c r="D27" s="210"/>
      <c r="E27" s="210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28" s="34" customFormat="1" x14ac:dyDescent="0.25">
      <c r="A28" s="210" t="s">
        <v>39</v>
      </c>
      <c r="B28" s="210"/>
      <c r="C28" s="210"/>
      <c r="D28" s="210"/>
      <c r="E28" s="210"/>
      <c r="AA28" s="212"/>
    </row>
    <row r="29" spans="1:28" s="34" customFormat="1" x14ac:dyDescent="0.25">
      <c r="A29" s="156" t="s">
        <v>40</v>
      </c>
      <c r="B29" s="210"/>
      <c r="C29" s="210"/>
      <c r="D29" s="210"/>
      <c r="E29" s="210"/>
    </row>
    <row r="30" spans="1:28" x14ac:dyDescent="0.25">
      <c r="A30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3"/>
  <sheetViews>
    <sheetView workbookViewId="0">
      <selection activeCell="W7" sqref="W7"/>
    </sheetView>
  </sheetViews>
  <sheetFormatPr defaultRowHeight="13.2" x14ac:dyDescent="0.25"/>
  <cols>
    <col min="1" max="1" width="6.88671875" style="20" customWidth="1"/>
    <col min="2" max="2" width="2.109375" style="20" customWidth="1"/>
    <col min="3" max="3" width="6.88671875" style="20" customWidth="1"/>
    <col min="4" max="4" width="2.5546875" style="20" customWidth="1"/>
    <col min="5" max="5" width="7" style="20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2.66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2.6640625" customWidth="1"/>
    <col min="21" max="22" width="5.5546875" bestFit="1" customWidth="1"/>
    <col min="23" max="23" width="5.44140625" customWidth="1"/>
  </cols>
  <sheetData>
    <row r="1" spans="1:23" s="184" customFormat="1" ht="15.6" x14ac:dyDescent="0.25">
      <c r="A1" s="184" t="s">
        <v>113</v>
      </c>
    </row>
    <row r="2" spans="1:23" s="34" customFormat="1" x14ac:dyDescent="0.25">
      <c r="A2" s="213"/>
      <c r="B2" s="213"/>
      <c r="C2" s="213"/>
      <c r="D2" s="213"/>
      <c r="E2" s="213"/>
      <c r="F2" s="184"/>
      <c r="G2" s="186" t="s">
        <v>18</v>
      </c>
      <c r="H2" s="186"/>
      <c r="I2" s="186"/>
      <c r="J2" s="186"/>
      <c r="K2" s="186"/>
      <c r="L2" s="186"/>
      <c r="M2" s="214"/>
      <c r="N2" s="186" t="s">
        <v>19</v>
      </c>
      <c r="O2" s="186"/>
      <c r="P2" s="186"/>
      <c r="Q2" s="186"/>
      <c r="R2" s="186"/>
      <c r="S2" s="186"/>
      <c r="T2" s="184"/>
      <c r="U2" s="242" t="s">
        <v>20</v>
      </c>
      <c r="V2" s="242"/>
      <c r="W2" s="215"/>
    </row>
    <row r="3" spans="1:23" s="34" customFormat="1" ht="15.6" x14ac:dyDescent="0.25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6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5.6" x14ac:dyDescent="0.25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17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5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>
        <v>33</v>
      </c>
      <c r="H5" s="38">
        <v>11</v>
      </c>
      <c r="I5" s="38">
        <v>168</v>
      </c>
      <c r="J5" s="38">
        <v>40</v>
      </c>
      <c r="K5" s="25">
        <f t="shared" ref="K5:L11" si="0">G5+I5</f>
        <v>201</v>
      </c>
      <c r="L5" s="25">
        <f t="shared" si="0"/>
        <v>51</v>
      </c>
      <c r="M5" s="218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11" si="1">O5+Q5</f>
        <v>0</v>
      </c>
      <c r="T5" s="38"/>
      <c r="U5" s="38">
        <v>3</v>
      </c>
      <c r="V5" s="38">
        <v>2</v>
      </c>
      <c r="W5" s="33"/>
    </row>
    <row r="6" spans="1:23" s="34" customFormat="1" x14ac:dyDescent="0.25">
      <c r="A6" s="27">
        <v>37</v>
      </c>
      <c r="B6" s="28"/>
      <c r="C6" s="31">
        <f t="shared" ref="C6:C11" si="2">C5+7</f>
        <v>38240</v>
      </c>
      <c r="D6" s="30" t="s">
        <v>42</v>
      </c>
      <c r="E6" s="31">
        <f t="shared" ref="E6:E11" si="3">E5+7</f>
        <v>38246</v>
      </c>
      <c r="F6" s="32"/>
      <c r="G6" s="38">
        <v>121</v>
      </c>
      <c r="H6" s="38">
        <v>18</v>
      </c>
      <c r="I6" s="38">
        <v>738</v>
      </c>
      <c r="J6" s="38">
        <v>188</v>
      </c>
      <c r="K6" s="25">
        <f t="shared" si="0"/>
        <v>859</v>
      </c>
      <c r="L6" s="25">
        <f t="shared" si="0"/>
        <v>206</v>
      </c>
      <c r="M6" s="218"/>
      <c r="N6" s="38">
        <v>0</v>
      </c>
      <c r="O6" s="38">
        <v>0</v>
      </c>
      <c r="P6" s="38">
        <v>0</v>
      </c>
      <c r="Q6" s="38">
        <v>0</v>
      </c>
      <c r="R6" s="47">
        <v>0</v>
      </c>
      <c r="S6" s="25">
        <f t="shared" si="1"/>
        <v>0</v>
      </c>
      <c r="T6" s="38"/>
      <c r="U6" s="38">
        <v>1</v>
      </c>
      <c r="V6" s="38">
        <v>1</v>
      </c>
      <c r="W6" s="33"/>
    </row>
    <row r="7" spans="1:23" s="34" customFormat="1" x14ac:dyDescent="0.25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>
        <v>148</v>
      </c>
      <c r="H7" s="38">
        <v>35</v>
      </c>
      <c r="I7" s="38">
        <v>1510</v>
      </c>
      <c r="J7" s="38">
        <v>330</v>
      </c>
      <c r="K7" s="25">
        <f t="shared" si="0"/>
        <v>1658</v>
      </c>
      <c r="L7" s="25">
        <f t="shared" si="0"/>
        <v>365</v>
      </c>
      <c r="M7" s="218"/>
      <c r="N7" s="38">
        <v>0</v>
      </c>
      <c r="O7" s="38">
        <v>0</v>
      </c>
      <c r="P7" s="38">
        <v>0</v>
      </c>
      <c r="Q7" s="38">
        <v>0</v>
      </c>
      <c r="R7" s="47">
        <v>0</v>
      </c>
      <c r="S7" s="25">
        <f t="shared" si="1"/>
        <v>0</v>
      </c>
      <c r="T7" s="38"/>
      <c r="U7" s="38">
        <v>1</v>
      </c>
      <c r="V7" s="38">
        <v>1</v>
      </c>
      <c r="W7" s="33"/>
    </row>
    <row r="8" spans="1:23" s="34" customFormat="1" x14ac:dyDescent="0.25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/>
      <c r="H8" s="38"/>
      <c r="I8" s="38"/>
      <c r="J8" s="38"/>
      <c r="K8" s="25">
        <f t="shared" si="0"/>
        <v>0</v>
      </c>
      <c r="L8" s="25">
        <f t="shared" si="0"/>
        <v>0</v>
      </c>
      <c r="M8" s="218"/>
      <c r="N8" s="38"/>
      <c r="O8" s="38"/>
      <c r="P8" s="38"/>
      <c r="Q8" s="38"/>
      <c r="R8" s="47">
        <v>0</v>
      </c>
      <c r="S8" s="25">
        <f t="shared" si="1"/>
        <v>0</v>
      </c>
      <c r="T8" s="38"/>
      <c r="U8" s="38"/>
      <c r="V8" s="38"/>
      <c r="W8" s="33"/>
    </row>
    <row r="9" spans="1:23" s="34" customFormat="1" x14ac:dyDescent="0.25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/>
      <c r="H9" s="38"/>
      <c r="I9" s="38"/>
      <c r="J9" s="38"/>
      <c r="K9" s="25">
        <f t="shared" si="0"/>
        <v>0</v>
      </c>
      <c r="L9" s="25">
        <f t="shared" si="0"/>
        <v>0</v>
      </c>
      <c r="M9" s="218"/>
      <c r="N9" s="38"/>
      <c r="O9" s="38"/>
      <c r="P9" s="38"/>
      <c r="Q9" s="38"/>
      <c r="R9" s="47">
        <v>0</v>
      </c>
      <c r="S9" s="25">
        <f t="shared" si="1"/>
        <v>0</v>
      </c>
      <c r="T9" s="38"/>
      <c r="U9" s="38"/>
      <c r="V9" s="38"/>
      <c r="W9" s="33"/>
    </row>
    <row r="10" spans="1:23" s="34" customFormat="1" x14ac:dyDescent="0.25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/>
      <c r="H10" s="38"/>
      <c r="I10" s="38"/>
      <c r="J10" s="38"/>
      <c r="K10" s="25">
        <f t="shared" si="0"/>
        <v>0</v>
      </c>
      <c r="L10" s="25">
        <f t="shared" si="0"/>
        <v>0</v>
      </c>
      <c r="M10" s="218"/>
      <c r="N10" s="38"/>
      <c r="O10" s="38"/>
      <c r="P10" s="38"/>
      <c r="Q10" s="38"/>
      <c r="R10" s="47">
        <f>N10+P10</f>
        <v>0</v>
      </c>
      <c r="S10" s="25">
        <f t="shared" si="1"/>
        <v>0</v>
      </c>
      <c r="T10" s="38"/>
      <c r="U10" s="38"/>
      <c r="V10" s="38"/>
      <c r="W10" s="33"/>
    </row>
    <row r="11" spans="1:23" s="34" customFormat="1" ht="15.6" x14ac:dyDescent="0.25">
      <c r="A11" s="27">
        <v>42</v>
      </c>
      <c r="B11" s="28"/>
      <c r="C11" s="31">
        <f t="shared" si="2"/>
        <v>38275</v>
      </c>
      <c r="D11" s="30" t="s">
        <v>42</v>
      </c>
      <c r="E11" s="31">
        <f t="shared" si="3"/>
        <v>38281</v>
      </c>
      <c r="F11" s="219"/>
      <c r="G11" s="38"/>
      <c r="H11" s="38"/>
      <c r="I11" s="38"/>
      <c r="J11" s="38"/>
      <c r="K11" s="25">
        <f t="shared" si="0"/>
        <v>0</v>
      </c>
      <c r="L11" s="25">
        <f t="shared" si="0"/>
        <v>0</v>
      </c>
      <c r="M11" s="218"/>
      <c r="N11" s="38"/>
      <c r="O11" s="38"/>
      <c r="P11" s="38"/>
      <c r="Q11" s="38"/>
      <c r="R11" s="47">
        <f>N11+P11</f>
        <v>0</v>
      </c>
      <c r="S11" s="25">
        <f t="shared" si="1"/>
        <v>0</v>
      </c>
      <c r="T11" s="38"/>
      <c r="U11" s="38"/>
      <c r="V11" s="38"/>
      <c r="W11" s="33"/>
    </row>
    <row r="12" spans="1:23" s="34" customFormat="1" x14ac:dyDescent="0.25">
      <c r="A12" s="220" t="s">
        <v>118</v>
      </c>
      <c r="B12" s="220"/>
      <c r="C12" s="220"/>
      <c r="D12" s="220"/>
      <c r="E12" s="220"/>
      <c r="F12" s="220"/>
      <c r="G12" s="38">
        <f t="shared" ref="G12:L12" si="4">SUM(G5:G11)</f>
        <v>302</v>
      </c>
      <c r="H12" s="38">
        <f t="shared" si="4"/>
        <v>64</v>
      </c>
      <c r="I12" s="38">
        <f t="shared" si="4"/>
        <v>2416</v>
      </c>
      <c r="J12" s="38">
        <f t="shared" si="4"/>
        <v>558</v>
      </c>
      <c r="K12" s="38">
        <f t="shared" si="4"/>
        <v>2718</v>
      </c>
      <c r="L12" s="38">
        <f t="shared" si="4"/>
        <v>622</v>
      </c>
      <c r="M12" s="218"/>
      <c r="N12" s="33"/>
      <c r="O12" s="33"/>
      <c r="P12" s="33"/>
      <c r="Q12" s="33"/>
      <c r="R12" s="47"/>
      <c r="S12" s="25"/>
      <c r="T12" s="38"/>
      <c r="U12" s="33"/>
      <c r="V12" s="33"/>
      <c r="W12" s="33"/>
    </row>
    <row r="13" spans="1:23" s="34" customFormat="1" ht="13.8" thickBot="1" x14ac:dyDescent="0.3">
      <c r="A13" s="221"/>
      <c r="B13" s="221"/>
      <c r="C13" s="221"/>
      <c r="D13" s="221"/>
      <c r="E13" s="221"/>
      <c r="F13" s="222"/>
      <c r="G13" s="223"/>
      <c r="H13" s="223"/>
      <c r="I13" s="223"/>
      <c r="J13" s="223"/>
      <c r="K13" s="223"/>
      <c r="L13" s="223"/>
      <c r="M13" s="224"/>
      <c r="N13" s="225"/>
      <c r="O13" s="225"/>
      <c r="P13" s="225"/>
      <c r="Q13" s="225"/>
      <c r="R13" s="225"/>
      <c r="S13" s="225"/>
      <c r="T13" s="225"/>
      <c r="U13" s="225"/>
      <c r="V13" s="225"/>
      <c r="W13" s="33"/>
    </row>
    <row r="14" spans="1:23" s="34" customFormat="1" ht="13.8" thickTop="1" x14ac:dyDescent="0.25">
      <c r="A14" s="27">
        <v>43</v>
      </c>
      <c r="B14" s="28"/>
      <c r="C14" s="29">
        <v>38647</v>
      </c>
      <c r="D14" s="30" t="s">
        <v>42</v>
      </c>
      <c r="E14" s="31">
        <v>38653</v>
      </c>
      <c r="F14" s="32"/>
      <c r="G14" s="188"/>
      <c r="H14" s="226"/>
      <c r="I14" s="226"/>
      <c r="J14" s="226"/>
      <c r="K14" s="38">
        <f>G14+I14</f>
        <v>0</v>
      </c>
      <c r="L14" s="38">
        <f>H14+J14</f>
        <v>0</v>
      </c>
      <c r="M14" s="227"/>
      <c r="N14" s="38"/>
      <c r="O14" s="188"/>
      <c r="P14" s="226"/>
      <c r="Q14" s="38"/>
      <c r="R14" s="47">
        <f t="shared" ref="R14:S24" si="5">N14+P14</f>
        <v>0</v>
      </c>
      <c r="S14" s="47">
        <f t="shared" si="5"/>
        <v>0</v>
      </c>
      <c r="T14" s="33"/>
      <c r="U14" s="38"/>
      <c r="V14" s="188"/>
      <c r="W14" s="33"/>
    </row>
    <row r="15" spans="1:23" s="34" customFormat="1" x14ac:dyDescent="0.25">
      <c r="A15" s="27">
        <v>44</v>
      </c>
      <c r="B15" s="28"/>
      <c r="C15" s="29">
        <v>38654</v>
      </c>
      <c r="D15" s="30" t="s">
        <v>42</v>
      </c>
      <c r="E15" s="31">
        <v>38660</v>
      </c>
      <c r="F15" s="32"/>
      <c r="G15" s="38"/>
      <c r="H15" s="38"/>
      <c r="I15" s="38"/>
      <c r="J15" s="38"/>
      <c r="K15" s="38">
        <f t="shared" ref="K15:K34" si="6">G15+I15</f>
        <v>0</v>
      </c>
      <c r="L15" s="38">
        <f t="shared" ref="L15:L34" si="7">H15+J15</f>
        <v>0</v>
      </c>
      <c r="M15" s="227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ht="15.6" x14ac:dyDescent="0.25">
      <c r="A16" s="27">
        <v>45</v>
      </c>
      <c r="B16" s="28"/>
      <c r="C16" s="29">
        <v>38661</v>
      </c>
      <c r="D16" s="30" t="s">
        <v>42</v>
      </c>
      <c r="E16" s="31">
        <v>38667</v>
      </c>
      <c r="F16" s="228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27"/>
      <c r="N16" s="38"/>
      <c r="O16" s="38"/>
      <c r="P16" s="38"/>
      <c r="Q16" s="38"/>
      <c r="R16" s="47">
        <f t="shared" si="5"/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5">
      <c r="A17" s="27">
        <v>46</v>
      </c>
      <c r="B17" s="28"/>
      <c r="C17" s="29">
        <v>38668</v>
      </c>
      <c r="D17" s="30" t="s">
        <v>42</v>
      </c>
      <c r="E17" s="31">
        <v>38674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27"/>
      <c r="N17" s="38"/>
      <c r="O17" s="38"/>
      <c r="P17" s="38"/>
      <c r="Q17" s="38"/>
      <c r="R17" s="47">
        <f t="shared" ref="R17:R31" si="8">N17+P17</f>
        <v>0</v>
      </c>
      <c r="S17" s="47">
        <f t="shared" si="5"/>
        <v>0</v>
      </c>
      <c r="T17" s="33"/>
      <c r="U17" s="38"/>
      <c r="V17" s="38"/>
      <c r="W17" s="33"/>
    </row>
    <row r="18" spans="1:23" s="34" customFormat="1" x14ac:dyDescent="0.25">
      <c r="A18" s="27">
        <v>47</v>
      </c>
      <c r="B18" s="28"/>
      <c r="C18" s="29">
        <v>38675</v>
      </c>
      <c r="D18" s="30" t="s">
        <v>42</v>
      </c>
      <c r="E18" s="31">
        <v>38681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18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5">
      <c r="A19" s="27">
        <v>48</v>
      </c>
      <c r="B19" s="28"/>
      <c r="C19" s="29">
        <v>38682</v>
      </c>
      <c r="D19" s="30" t="s">
        <v>42</v>
      </c>
      <c r="E19" s="31">
        <v>38688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18"/>
      <c r="N19" s="38"/>
      <c r="O19" s="38"/>
      <c r="P19" s="38"/>
      <c r="Q19" s="38"/>
      <c r="R19" s="47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5">
      <c r="A20" s="27">
        <v>49</v>
      </c>
      <c r="B20" s="28"/>
      <c r="C20" s="29">
        <v>38689</v>
      </c>
      <c r="D20" s="30" t="s">
        <v>42</v>
      </c>
      <c r="E20" s="31">
        <v>38695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18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5">
      <c r="A21" s="27">
        <v>50</v>
      </c>
      <c r="B21" s="28"/>
      <c r="C21" s="29">
        <v>38696</v>
      </c>
      <c r="D21" s="30" t="s">
        <v>42</v>
      </c>
      <c r="E21" s="31">
        <v>38702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18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5">
      <c r="A22" s="27">
        <v>51</v>
      </c>
      <c r="B22" s="28"/>
      <c r="C22" s="29">
        <v>38703</v>
      </c>
      <c r="D22" s="30" t="s">
        <v>42</v>
      </c>
      <c r="E22" s="31">
        <v>38709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18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5">
      <c r="A23" s="27">
        <v>52</v>
      </c>
      <c r="B23" s="28"/>
      <c r="C23" s="29">
        <v>38710</v>
      </c>
      <c r="D23" s="30" t="s">
        <v>42</v>
      </c>
      <c r="E23" s="31">
        <v>38717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18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5">
      <c r="A24" s="27">
        <v>1</v>
      </c>
      <c r="B24" s="28"/>
      <c r="C24" s="29">
        <v>39814</v>
      </c>
      <c r="D24" s="30" t="s">
        <v>42</v>
      </c>
      <c r="E24" s="31">
        <v>38724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18"/>
      <c r="N24" s="38"/>
      <c r="O24" s="38"/>
      <c r="P24" s="38"/>
      <c r="Q24" s="38"/>
      <c r="R24" s="38">
        <f t="shared" si="8"/>
        <v>0</v>
      </c>
      <c r="S24" s="47">
        <f t="shared" si="5"/>
        <v>0</v>
      </c>
      <c r="T24" s="38"/>
      <c r="U24" s="38"/>
      <c r="V24" s="38"/>
      <c r="W24" s="33"/>
    </row>
    <row r="25" spans="1:23" s="34" customFormat="1" x14ac:dyDescent="0.25">
      <c r="A25" s="27">
        <v>2</v>
      </c>
      <c r="B25" s="28"/>
      <c r="C25" s="29">
        <v>39821</v>
      </c>
      <c r="D25" s="30" t="s">
        <v>42</v>
      </c>
      <c r="E25" s="31">
        <v>38731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18"/>
      <c r="N25" s="38"/>
      <c r="O25" s="38"/>
      <c r="P25" s="38"/>
      <c r="Q25" s="38"/>
      <c r="R25" s="38">
        <f t="shared" si="8"/>
        <v>0</v>
      </c>
      <c r="S25" s="38">
        <f t="shared" ref="S25:S30" si="9">O25+Q25</f>
        <v>0</v>
      </c>
      <c r="T25" s="38"/>
      <c r="U25" s="38"/>
      <c r="V25" s="38"/>
      <c r="W25" s="33"/>
    </row>
    <row r="26" spans="1:23" s="34" customFormat="1" x14ac:dyDescent="0.25">
      <c r="A26" s="27">
        <v>3</v>
      </c>
      <c r="B26" s="28"/>
      <c r="C26" s="29">
        <v>39828</v>
      </c>
      <c r="D26" s="30" t="s">
        <v>42</v>
      </c>
      <c r="E26" s="31">
        <v>38738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18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8"/>
      <c r="U26" s="38"/>
      <c r="V26" s="38"/>
      <c r="W26" s="33"/>
    </row>
    <row r="27" spans="1:23" s="34" customFormat="1" x14ac:dyDescent="0.25">
      <c r="A27" s="27">
        <v>4</v>
      </c>
      <c r="B27" s="28"/>
      <c r="C27" s="29">
        <v>39835</v>
      </c>
      <c r="D27" s="30" t="s">
        <v>42</v>
      </c>
      <c r="E27" s="31">
        <v>38745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27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5">
      <c r="A28" s="27">
        <v>5</v>
      </c>
      <c r="B28" s="28"/>
      <c r="C28" s="29">
        <v>39842</v>
      </c>
      <c r="D28" s="30" t="s">
        <v>42</v>
      </c>
      <c r="E28" s="31">
        <v>38752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27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5">
      <c r="A29" s="27">
        <v>6</v>
      </c>
      <c r="B29" s="28"/>
      <c r="C29" s="29">
        <v>39849</v>
      </c>
      <c r="D29" s="30" t="s">
        <v>42</v>
      </c>
      <c r="E29" s="31">
        <v>38759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27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5">
      <c r="A30" s="27">
        <v>7</v>
      </c>
      <c r="B30" s="28"/>
      <c r="C30" s="29">
        <v>39856</v>
      </c>
      <c r="D30" s="30" t="s">
        <v>42</v>
      </c>
      <c r="E30" s="31">
        <v>38766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27"/>
      <c r="N30" s="38"/>
      <c r="O30" s="38"/>
      <c r="P30" s="38"/>
      <c r="Q30" s="38"/>
      <c r="R30" s="38">
        <f t="shared" si="8"/>
        <v>0</v>
      </c>
      <c r="S30" s="38">
        <f t="shared" si="9"/>
        <v>0</v>
      </c>
      <c r="T30" s="33"/>
      <c r="U30" s="38"/>
      <c r="V30" s="38"/>
      <c r="W30" s="33"/>
    </row>
    <row r="31" spans="1:23" s="34" customFormat="1" x14ac:dyDescent="0.25">
      <c r="A31" s="27">
        <v>8</v>
      </c>
      <c r="B31" s="28"/>
      <c r="C31" s="29">
        <v>39863</v>
      </c>
      <c r="D31" s="30" t="s">
        <v>42</v>
      </c>
      <c r="E31" s="31">
        <v>38773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27"/>
      <c r="N31" s="38"/>
      <c r="O31" s="38"/>
      <c r="P31" s="38"/>
      <c r="Q31" s="38"/>
      <c r="R31" s="38">
        <f t="shared" si="8"/>
        <v>0</v>
      </c>
      <c r="S31" s="38">
        <v>0</v>
      </c>
      <c r="T31" s="33"/>
      <c r="U31" s="38"/>
      <c r="V31" s="38"/>
      <c r="W31" s="33"/>
    </row>
    <row r="32" spans="1:23" s="34" customFormat="1" x14ac:dyDescent="0.25">
      <c r="A32" s="27">
        <v>9</v>
      </c>
      <c r="B32" s="28"/>
      <c r="C32" s="29">
        <v>39870</v>
      </c>
      <c r="D32" s="30" t="s">
        <v>42</v>
      </c>
      <c r="E32" s="31">
        <v>38780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27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5">
      <c r="A33" s="27">
        <v>10</v>
      </c>
      <c r="B33" s="28"/>
      <c r="C33" s="29">
        <v>39877</v>
      </c>
      <c r="D33" s="30" t="s">
        <v>42</v>
      </c>
      <c r="E33" s="31">
        <v>38787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27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5">
      <c r="A34" s="27">
        <v>11</v>
      </c>
      <c r="B34" s="28"/>
      <c r="C34" s="29">
        <v>39884</v>
      </c>
      <c r="D34" s="30" t="s">
        <v>42</v>
      </c>
      <c r="E34" s="31">
        <v>38794</v>
      </c>
      <c r="F34" s="32"/>
      <c r="G34" s="38"/>
      <c r="H34" s="38"/>
      <c r="I34" s="38"/>
      <c r="J34" s="38"/>
      <c r="K34" s="38">
        <f t="shared" si="6"/>
        <v>0</v>
      </c>
      <c r="L34" s="38">
        <f t="shared" si="7"/>
        <v>0</v>
      </c>
      <c r="M34" s="227"/>
      <c r="N34" s="38"/>
      <c r="O34" s="38"/>
      <c r="P34" s="38"/>
      <c r="Q34" s="38"/>
      <c r="R34" s="38">
        <f>N34+P34</f>
        <v>0</v>
      </c>
      <c r="S34" s="38">
        <v>0</v>
      </c>
      <c r="T34" s="33"/>
      <c r="U34" s="38"/>
      <c r="V34" s="38"/>
      <c r="W34" s="33"/>
    </row>
    <row r="35" spans="1:23" s="34" customFormat="1" x14ac:dyDescent="0.25">
      <c r="A35" s="86" t="s">
        <v>119</v>
      </c>
      <c r="B35" s="86"/>
      <c r="C35" s="86"/>
      <c r="D35" s="86"/>
      <c r="E35" s="86"/>
      <c r="F35" s="86"/>
      <c r="G35" s="38">
        <f t="shared" ref="G35:L35" si="10">SUM(G14:G34)</f>
        <v>0</v>
      </c>
      <c r="H35" s="38">
        <f t="shared" si="10"/>
        <v>0</v>
      </c>
      <c r="I35" s="38">
        <f t="shared" si="10"/>
        <v>0</v>
      </c>
      <c r="J35" s="38">
        <f t="shared" si="10"/>
        <v>0</v>
      </c>
      <c r="K35" s="47">
        <f t="shared" si="10"/>
        <v>0</v>
      </c>
      <c r="L35" s="47">
        <f t="shared" si="10"/>
        <v>0</v>
      </c>
      <c r="M35" s="227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231" customFormat="1" x14ac:dyDescent="0.25">
      <c r="A36" s="229" t="s">
        <v>117</v>
      </c>
      <c r="B36" s="229"/>
      <c r="C36" s="229"/>
      <c r="D36" s="229"/>
      <c r="E36" s="229"/>
      <c r="F36" s="229"/>
      <c r="G36" s="206">
        <f t="shared" ref="G36:L36" si="11">G12+G35</f>
        <v>302</v>
      </c>
      <c r="H36" s="206">
        <f t="shared" si="11"/>
        <v>64</v>
      </c>
      <c r="I36" s="206">
        <f t="shared" si="11"/>
        <v>2416</v>
      </c>
      <c r="J36" s="206">
        <f t="shared" si="11"/>
        <v>558</v>
      </c>
      <c r="K36" s="206">
        <f t="shared" si="11"/>
        <v>2718</v>
      </c>
      <c r="L36" s="206">
        <f t="shared" si="11"/>
        <v>622</v>
      </c>
      <c r="M36" s="230"/>
      <c r="N36" s="206">
        <f>SUM(N5:N35)</f>
        <v>0</v>
      </c>
      <c r="O36" s="206">
        <f t="shared" ref="O36:V36" si="12">SUM(O5:O35)</f>
        <v>0</v>
      </c>
      <c r="P36" s="206">
        <f t="shared" si="12"/>
        <v>0</v>
      </c>
      <c r="Q36" s="206">
        <f t="shared" si="12"/>
        <v>0</v>
      </c>
      <c r="R36" s="206">
        <f t="shared" si="12"/>
        <v>0</v>
      </c>
      <c r="S36" s="206">
        <f t="shared" si="12"/>
        <v>0</v>
      </c>
      <c r="T36" s="230"/>
      <c r="U36" s="206">
        <f>SUM(U5:U35)</f>
        <v>5</v>
      </c>
      <c r="V36" s="206">
        <f t="shared" si="12"/>
        <v>4</v>
      </c>
      <c r="W36" s="207"/>
    </row>
    <row r="37" spans="1:23" s="34" customFormat="1" x14ac:dyDescent="0.25">
      <c r="A37" s="86"/>
      <c r="B37" s="86"/>
      <c r="C37" s="86"/>
      <c r="D37" s="86"/>
      <c r="E37" s="86"/>
      <c r="F37" s="86"/>
      <c r="G37" s="38"/>
      <c r="H37" s="38"/>
      <c r="I37" s="38"/>
      <c r="J37" s="38"/>
      <c r="K37" s="38"/>
      <c r="L37" s="38"/>
      <c r="M37" s="227"/>
      <c r="N37" s="38"/>
      <c r="O37" s="38"/>
      <c r="P37" s="38"/>
      <c r="Q37" s="38"/>
      <c r="R37" s="38"/>
      <c r="S37" s="38"/>
      <c r="T37" s="227"/>
      <c r="U37" s="38"/>
      <c r="V37" s="38"/>
      <c r="W37" s="33"/>
    </row>
    <row r="38" spans="1:23" s="34" customFormat="1" ht="15.6" x14ac:dyDescent="0.25">
      <c r="A38" s="86" t="s">
        <v>120</v>
      </c>
      <c r="B38" s="86"/>
      <c r="C38" s="86"/>
      <c r="D38" s="86"/>
      <c r="E38" s="86"/>
      <c r="F38" s="86"/>
      <c r="G38" s="38">
        <v>924</v>
      </c>
      <c r="H38" s="38">
        <v>185</v>
      </c>
      <c r="I38" s="38">
        <v>9297</v>
      </c>
      <c r="J38" s="38">
        <v>2075</v>
      </c>
      <c r="K38" s="38">
        <f>G38+I38</f>
        <v>10221</v>
      </c>
      <c r="L38" s="38">
        <f>H38+J38</f>
        <v>2260</v>
      </c>
      <c r="M38" s="227"/>
      <c r="N38" s="38">
        <v>186</v>
      </c>
      <c r="O38" s="38">
        <v>185</v>
      </c>
      <c r="P38" s="38">
        <v>556</v>
      </c>
      <c r="Q38" s="38">
        <v>515</v>
      </c>
      <c r="R38" s="38">
        <f>N38+P38</f>
        <v>742</v>
      </c>
      <c r="S38" s="38">
        <f>O38+Q38</f>
        <v>700</v>
      </c>
      <c r="T38" s="227"/>
      <c r="U38" s="38">
        <v>1869</v>
      </c>
      <c r="V38" s="38">
        <v>1859</v>
      </c>
      <c r="W38" s="33"/>
    </row>
    <row r="39" spans="1:23" s="34" customFormat="1" ht="15.6" x14ac:dyDescent="0.25">
      <c r="A39" s="150" t="s">
        <v>97</v>
      </c>
      <c r="B39" s="86"/>
      <c r="C39" s="86"/>
      <c r="D39" s="86"/>
      <c r="E39" s="86"/>
      <c r="F39" s="86"/>
      <c r="G39" s="38">
        <v>2197</v>
      </c>
      <c r="H39" s="38">
        <v>478</v>
      </c>
      <c r="I39" s="38">
        <v>4814</v>
      </c>
      <c r="J39" s="38">
        <v>1074</v>
      </c>
      <c r="K39" s="38">
        <v>7011</v>
      </c>
      <c r="L39" s="38">
        <v>1552</v>
      </c>
      <c r="M39" s="227"/>
      <c r="N39" s="38">
        <v>170</v>
      </c>
      <c r="O39" s="38">
        <v>168</v>
      </c>
      <c r="P39" s="38">
        <v>252</v>
      </c>
      <c r="Q39" s="38">
        <v>229</v>
      </c>
      <c r="R39" s="38">
        <v>422</v>
      </c>
      <c r="S39" s="38">
        <v>397</v>
      </c>
      <c r="T39" s="227"/>
      <c r="U39" s="38">
        <v>2049</v>
      </c>
      <c r="V39" s="38">
        <v>1996</v>
      </c>
      <c r="W39" s="33"/>
    </row>
    <row r="40" spans="1:23" s="34" customFormat="1" ht="15.6" x14ac:dyDescent="0.25">
      <c r="A40" s="150" t="s">
        <v>96</v>
      </c>
      <c r="B40" s="86"/>
      <c r="C40" s="86"/>
      <c r="D40" s="86"/>
      <c r="E40" s="86"/>
      <c r="F40" s="86"/>
      <c r="G40" s="38">
        <f>277+454</f>
        <v>731</v>
      </c>
      <c r="H40" s="38">
        <f>55+424</f>
        <v>479</v>
      </c>
      <c r="I40" s="38">
        <f>1830+1089</f>
        <v>2919</v>
      </c>
      <c r="J40" s="38">
        <f>424+223</f>
        <v>647</v>
      </c>
      <c r="K40" s="38">
        <f>G40+I40</f>
        <v>3650</v>
      </c>
      <c r="L40" s="38">
        <f>H40+J40</f>
        <v>1126</v>
      </c>
      <c r="M40" s="227"/>
      <c r="N40" s="38">
        <v>45</v>
      </c>
      <c r="O40" s="38">
        <v>45</v>
      </c>
      <c r="P40" s="38">
        <v>482</v>
      </c>
      <c r="Q40" s="38">
        <v>408</v>
      </c>
      <c r="R40" s="38">
        <f>N40+P40</f>
        <v>527</v>
      </c>
      <c r="S40" s="38">
        <f>O40+Q40</f>
        <v>453</v>
      </c>
      <c r="T40" s="227"/>
      <c r="U40" s="38">
        <v>1574</v>
      </c>
      <c r="V40" s="38">
        <v>1557</v>
      </c>
      <c r="W40" s="33"/>
    </row>
    <row r="41" spans="1:23" s="34" customFormat="1" ht="15.6" x14ac:dyDescent="0.25">
      <c r="A41" s="150" t="s">
        <v>98</v>
      </c>
      <c r="B41" s="87"/>
      <c r="C41" s="87"/>
      <c r="D41" s="87"/>
      <c r="E41" s="87"/>
      <c r="F41" s="87"/>
      <c r="G41" s="38">
        <v>546</v>
      </c>
      <c r="H41" s="38">
        <v>104</v>
      </c>
      <c r="I41" s="38">
        <v>4795</v>
      </c>
      <c r="J41" s="38">
        <v>1058</v>
      </c>
      <c r="K41" s="38">
        <f>G41+I41</f>
        <v>5341</v>
      </c>
      <c r="L41" s="38">
        <f>J41+H41</f>
        <v>1162</v>
      </c>
      <c r="M41" s="227"/>
      <c r="N41" s="38">
        <v>355</v>
      </c>
      <c r="O41" s="38">
        <v>343</v>
      </c>
      <c r="P41" s="38">
        <v>2982</v>
      </c>
      <c r="Q41" s="38">
        <v>2697</v>
      </c>
      <c r="R41" s="38">
        <f>P41+N41</f>
        <v>3337</v>
      </c>
      <c r="S41" s="38">
        <f>Q41+O41</f>
        <v>3040</v>
      </c>
      <c r="T41" s="227"/>
      <c r="U41" s="38">
        <f>2986+107+77+66</f>
        <v>3236</v>
      </c>
      <c r="V41" s="38">
        <f>2954+106+75+65</f>
        <v>3200</v>
      </c>
      <c r="W41" s="47"/>
    </row>
    <row r="42" spans="1:23" s="34" customFormat="1" x14ac:dyDescent="0.25">
      <c r="A42" s="232" t="s">
        <v>37</v>
      </c>
      <c r="B42" s="232"/>
      <c r="C42" s="232"/>
      <c r="D42" s="232"/>
      <c r="E42" s="232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</row>
    <row r="43" spans="1:23" s="34" customFormat="1" x14ac:dyDescent="0.25">
      <c r="A43" s="211" t="s">
        <v>68</v>
      </c>
      <c r="B43" s="232"/>
      <c r="C43" s="232"/>
      <c r="D43" s="232"/>
      <c r="E43" s="232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</row>
    <row r="44" spans="1:23" s="34" customFormat="1" x14ac:dyDescent="0.25">
      <c r="A44" s="211" t="s">
        <v>79</v>
      </c>
      <c r="B44" s="213"/>
      <c r="C44" s="213"/>
      <c r="D44" s="211"/>
      <c r="E44" s="211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</row>
    <row r="45" spans="1:23" s="34" customFormat="1" x14ac:dyDescent="0.25">
      <c r="A45" s="211" t="s">
        <v>39</v>
      </c>
      <c r="B45" s="211"/>
      <c r="C45" s="211"/>
      <c r="D45" s="211"/>
      <c r="E45" s="211"/>
    </row>
    <row r="46" spans="1:23" s="34" customFormat="1" x14ac:dyDescent="0.25">
      <c r="A46" s="213" t="s">
        <v>45</v>
      </c>
      <c r="B46" s="211"/>
      <c r="C46" s="211"/>
      <c r="D46" s="211"/>
      <c r="E46" s="211"/>
    </row>
    <row r="47" spans="1:23" s="34" customFormat="1" x14ac:dyDescent="0.25">
      <c r="A47" s="211" t="s">
        <v>115</v>
      </c>
      <c r="B47" s="211"/>
      <c r="C47" s="211"/>
      <c r="D47" s="211"/>
      <c r="E47" s="211"/>
    </row>
    <row r="48" spans="1:23" s="34" customFormat="1" x14ac:dyDescent="0.25">
      <c r="A48" s="156" t="s">
        <v>99</v>
      </c>
      <c r="B48" s="211"/>
      <c r="C48" s="211"/>
      <c r="D48" s="211"/>
      <c r="E48" s="211"/>
    </row>
    <row r="53" spans="16:16" x14ac:dyDescent="0.25">
      <c r="P53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BJ6" sqref="BJ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6640625" customWidth="1"/>
    <col min="9" max="9" width="2.44140625" customWidth="1"/>
    <col min="10" max="12" width="8.6640625" customWidth="1"/>
    <col min="13" max="13" width="2.44140625" customWidth="1"/>
    <col min="14" max="16" width="8.6640625" customWidth="1"/>
    <col min="17" max="17" width="2.44140625" customWidth="1"/>
    <col min="18" max="18" width="8.6640625" style="3" customWidth="1"/>
    <col min="19" max="20" width="8.6640625" customWidth="1"/>
    <col min="21" max="21" width="2.44140625" customWidth="1"/>
    <col min="22" max="24" width="8.6640625" customWidth="1"/>
    <col min="25" max="25" width="2.44140625" customWidth="1"/>
    <col min="26" max="28" width="8.6640625" customWidth="1"/>
    <col min="29" max="29" width="2.44140625" style="3" customWidth="1"/>
    <col min="30" max="32" width="8.6640625" customWidth="1"/>
    <col min="33" max="33" width="2.44140625" customWidth="1"/>
    <col min="34" max="36" width="8.6640625" customWidth="1"/>
    <col min="37" max="37" width="2.44140625" customWidth="1"/>
    <col min="38" max="39" width="8.6640625" customWidth="1"/>
    <col min="40" max="40" width="8.6640625" style="1" customWidth="1"/>
    <col min="41" max="41" width="2.44140625" customWidth="1"/>
    <col min="42" max="42" width="8.6640625" style="20" customWidth="1"/>
    <col min="43" max="44" width="8.6640625" customWidth="1"/>
    <col min="45" max="45" width="2.44140625" customWidth="1"/>
    <col min="46" max="48" width="8.6640625" customWidth="1"/>
    <col min="49" max="49" width="2.44140625" customWidth="1"/>
    <col min="50" max="52" width="8.6640625" customWidth="1"/>
    <col min="53" max="53" width="2.44140625" customWidth="1"/>
    <col min="54" max="56" width="8.6640625" customWidth="1"/>
    <col min="57" max="57" width="2.44140625" customWidth="1"/>
    <col min="58" max="60" width="8.6640625" customWidth="1"/>
    <col min="61" max="61" width="2.44140625" customWidth="1"/>
    <col min="62" max="64" width="8.6640625" style="142" customWidth="1"/>
    <col min="65" max="65" width="2.44140625" customWidth="1"/>
  </cols>
  <sheetData>
    <row r="1" spans="1:64" s="9" customFormat="1" x14ac:dyDescent="0.25">
      <c r="B1" s="26"/>
      <c r="C1" s="26"/>
      <c r="D1" s="26"/>
      <c r="E1" s="26"/>
      <c r="F1" s="26" t="s">
        <v>102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5">
      <c r="F2" s="245" t="s">
        <v>46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65"/>
      <c r="R2" s="245" t="s">
        <v>46</v>
      </c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65"/>
      <c r="AD2" s="245" t="s">
        <v>46</v>
      </c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65"/>
      <c r="AP2" s="245" t="s">
        <v>46</v>
      </c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J2" s="141"/>
      <c r="BK2" s="141"/>
      <c r="BL2" s="141"/>
    </row>
    <row r="3" spans="1:64" s="9" customFormat="1" x14ac:dyDescent="0.25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5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47</v>
      </c>
      <c r="H4" s="19" t="s">
        <v>20</v>
      </c>
      <c r="I4" s="19"/>
      <c r="J4" s="19" t="s">
        <v>18</v>
      </c>
      <c r="K4" s="19" t="s">
        <v>47</v>
      </c>
      <c r="L4" s="19" t="s">
        <v>20</v>
      </c>
      <c r="M4" s="19"/>
      <c r="N4" s="19" t="s">
        <v>18</v>
      </c>
      <c r="O4" s="19" t="s">
        <v>47</v>
      </c>
      <c r="P4" s="19" t="s">
        <v>20</v>
      </c>
      <c r="Q4" s="54"/>
      <c r="R4" s="19" t="s">
        <v>18</v>
      </c>
      <c r="S4" s="19" t="s">
        <v>47</v>
      </c>
      <c r="T4" s="19" t="s">
        <v>20</v>
      </c>
      <c r="U4" s="19"/>
      <c r="V4" s="19" t="s">
        <v>18</v>
      </c>
      <c r="W4" s="19" t="s">
        <v>47</v>
      </c>
      <c r="X4" s="19" t="s">
        <v>20</v>
      </c>
      <c r="Y4" s="19"/>
      <c r="Z4" s="19" t="s">
        <v>18</v>
      </c>
      <c r="AA4" s="19" t="s">
        <v>47</v>
      </c>
      <c r="AB4" s="19" t="s">
        <v>20</v>
      </c>
      <c r="AC4" s="35"/>
      <c r="AD4" s="19" t="s">
        <v>18</v>
      </c>
      <c r="AE4" s="19" t="s">
        <v>47</v>
      </c>
      <c r="AF4" s="19" t="s">
        <v>20</v>
      </c>
      <c r="AH4" s="19" t="s">
        <v>18</v>
      </c>
      <c r="AI4" s="19" t="s">
        <v>47</v>
      </c>
      <c r="AJ4" s="19" t="s">
        <v>20</v>
      </c>
      <c r="AK4" s="19"/>
      <c r="AL4" s="19" t="s">
        <v>18</v>
      </c>
      <c r="AM4" s="19" t="s">
        <v>47</v>
      </c>
      <c r="AN4" s="19" t="s">
        <v>20</v>
      </c>
      <c r="AO4" s="35"/>
      <c r="AP4" s="19" t="s">
        <v>18</v>
      </c>
      <c r="AQ4" s="19" t="s">
        <v>47</v>
      </c>
      <c r="AR4" s="19" t="s">
        <v>20</v>
      </c>
      <c r="AS4" s="18"/>
      <c r="AT4" s="19" t="s">
        <v>18</v>
      </c>
      <c r="AU4" s="19" t="s">
        <v>47</v>
      </c>
      <c r="AV4" s="19" t="s">
        <v>20</v>
      </c>
      <c r="AW4" s="53"/>
      <c r="AX4" s="19" t="s">
        <v>18</v>
      </c>
      <c r="AY4" s="19" t="s">
        <v>47</v>
      </c>
      <c r="AZ4" s="19" t="s">
        <v>20</v>
      </c>
      <c r="BB4" s="69" t="s">
        <v>18</v>
      </c>
      <c r="BC4" s="69" t="s">
        <v>47</v>
      </c>
      <c r="BD4" s="69" t="s">
        <v>20</v>
      </c>
      <c r="BE4" s="69"/>
      <c r="BF4" s="69" t="s">
        <v>18</v>
      </c>
      <c r="BG4" s="69" t="s">
        <v>47</v>
      </c>
      <c r="BH4" s="69" t="s">
        <v>20</v>
      </c>
      <c r="BI4" s="69"/>
      <c r="BJ4" s="140" t="s">
        <v>18</v>
      </c>
      <c r="BK4" s="140" t="s">
        <v>47</v>
      </c>
      <c r="BL4" s="140" t="s">
        <v>20</v>
      </c>
    </row>
    <row r="5" spans="1:64" s="9" customFormat="1" x14ac:dyDescent="0.25">
      <c r="A5" s="21">
        <v>23</v>
      </c>
      <c r="B5" s="6">
        <v>38142</v>
      </c>
      <c r="C5" s="1" t="s">
        <v>73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5">
      <c r="A6" s="1">
        <v>24</v>
      </c>
      <c r="B6" s="6">
        <v>40340</v>
      </c>
      <c r="C6" s="1" t="s">
        <v>73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5">
      <c r="A7" s="1">
        <f t="shared" ref="A7:A22" si="0">A6+1</f>
        <v>25</v>
      </c>
      <c r="B7" s="6">
        <f t="shared" ref="B7:B18" si="1">B6+7</f>
        <v>40347</v>
      </c>
      <c r="C7" s="1" t="s">
        <v>73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5">
      <c r="A8" s="1">
        <f t="shared" si="0"/>
        <v>26</v>
      </c>
      <c r="B8" s="6">
        <f t="shared" si="1"/>
        <v>40354</v>
      </c>
      <c r="C8" s="1" t="s">
        <v>73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5">
      <c r="A9" s="1">
        <f t="shared" si="0"/>
        <v>27</v>
      </c>
      <c r="B9" s="6">
        <f t="shared" si="1"/>
        <v>40361</v>
      </c>
      <c r="C9" s="1" t="s">
        <v>73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5">
      <c r="A10" s="1">
        <f t="shared" si="0"/>
        <v>28</v>
      </c>
      <c r="B10" s="6">
        <f t="shared" si="1"/>
        <v>40368</v>
      </c>
      <c r="C10" s="1" t="s">
        <v>73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5">
      <c r="A11" s="1">
        <f t="shared" si="0"/>
        <v>29</v>
      </c>
      <c r="B11" s="6">
        <f t="shared" si="1"/>
        <v>40375</v>
      </c>
      <c r="C11" s="1" t="s">
        <v>73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5">
      <c r="A12" s="1">
        <f t="shared" si="0"/>
        <v>30</v>
      </c>
      <c r="B12" s="6">
        <f t="shared" si="1"/>
        <v>40382</v>
      </c>
      <c r="C12" s="1" t="s">
        <v>73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5">
      <c r="A13" s="1">
        <f t="shared" si="0"/>
        <v>31</v>
      </c>
      <c r="B13" s="6">
        <f t="shared" si="1"/>
        <v>40389</v>
      </c>
      <c r="C13" s="1" t="s">
        <v>73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5">
      <c r="A14" s="1">
        <f t="shared" si="0"/>
        <v>32</v>
      </c>
      <c r="B14" s="6">
        <f t="shared" si="1"/>
        <v>40396</v>
      </c>
      <c r="C14" s="1" t="s">
        <v>73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8" thickBot="1" x14ac:dyDescent="0.3">
      <c r="A15" s="1">
        <f t="shared" si="0"/>
        <v>33</v>
      </c>
      <c r="B15" s="6">
        <f t="shared" si="1"/>
        <v>40403</v>
      </c>
      <c r="C15" s="1" t="s">
        <v>73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5">
      <c r="A16" s="1">
        <f t="shared" si="0"/>
        <v>34</v>
      </c>
      <c r="B16" s="6">
        <f t="shared" si="1"/>
        <v>40410</v>
      </c>
      <c r="C16" s="1" t="s">
        <v>73</v>
      </c>
      <c r="D16" s="6">
        <f t="shared" si="2"/>
        <v>40416</v>
      </c>
      <c r="F16" s="12" t="s">
        <v>48</v>
      </c>
      <c r="G16" s="12" t="s">
        <v>48</v>
      </c>
      <c r="H16" s="12" t="s">
        <v>48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5">
      <c r="A17" s="1">
        <f t="shared" si="0"/>
        <v>35</v>
      </c>
      <c r="B17" s="6">
        <f t="shared" si="1"/>
        <v>40417</v>
      </c>
      <c r="C17" s="1" t="s">
        <v>73</v>
      </c>
      <c r="D17" s="6">
        <f t="shared" si="2"/>
        <v>40423</v>
      </c>
      <c r="F17" s="12" t="s">
        <v>48</v>
      </c>
      <c r="G17" s="12" t="s">
        <v>48</v>
      </c>
      <c r="H17" s="12" t="s">
        <v>48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43" t="s">
        <v>67</v>
      </c>
      <c r="AY17" s="243"/>
      <c r="AZ17" s="243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5">
      <c r="A18" s="1">
        <f t="shared" si="0"/>
        <v>36</v>
      </c>
      <c r="B18" s="6">
        <f t="shared" si="1"/>
        <v>40424</v>
      </c>
      <c r="C18" s="1" t="s">
        <v>73</v>
      </c>
      <c r="D18" s="6">
        <f t="shared" si="2"/>
        <v>40430</v>
      </c>
      <c r="F18" s="12" t="s">
        <v>48</v>
      </c>
      <c r="G18" s="12" t="s">
        <v>48</v>
      </c>
      <c r="H18" s="12" t="s">
        <v>48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43" t="s">
        <v>64</v>
      </c>
      <c r="AY18" s="243"/>
      <c r="AZ18" s="243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8" thickBot="1" x14ac:dyDescent="0.3">
      <c r="A19" s="1">
        <f t="shared" si="0"/>
        <v>37</v>
      </c>
      <c r="B19" s="6">
        <f>B18+7</f>
        <v>40431</v>
      </c>
      <c r="C19" s="1" t="s">
        <v>73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43" t="s">
        <v>65</v>
      </c>
      <c r="AY19" s="243"/>
      <c r="AZ19" s="243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5">
      <c r="A20" s="1">
        <f t="shared" si="0"/>
        <v>38</v>
      </c>
      <c r="B20" s="6">
        <f>B19+7</f>
        <v>40438</v>
      </c>
      <c r="C20" s="1" t="s">
        <v>73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4" t="s">
        <v>66</v>
      </c>
      <c r="AY20" s="244"/>
      <c r="AZ20" s="244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8" thickBot="1" x14ac:dyDescent="0.3">
      <c r="A21" s="1">
        <f t="shared" si="0"/>
        <v>39</v>
      </c>
      <c r="B21" s="6">
        <f>B20+7</f>
        <v>40445</v>
      </c>
      <c r="C21" s="1" t="s">
        <v>73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8" thickBot="1" x14ac:dyDescent="0.3">
      <c r="A22" s="1">
        <f t="shared" si="0"/>
        <v>40</v>
      </c>
      <c r="B22" s="6">
        <f>B21+7</f>
        <v>40452</v>
      </c>
      <c r="C22" s="1" t="s">
        <v>73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5">
      <c r="A23" s="15" t="s">
        <v>49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5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5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5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5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5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5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5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5">
      <c r="I31" s="3"/>
      <c r="R31"/>
      <c r="T31" s="3"/>
      <c r="AC31"/>
      <c r="AE31" s="1"/>
      <c r="AG31" s="20"/>
      <c r="AN31"/>
      <c r="AP31"/>
    </row>
    <row r="32" spans="1:64" x14ac:dyDescent="0.25">
      <c r="I32" s="3"/>
      <c r="R32"/>
      <c r="T32" s="3"/>
      <c r="AC32"/>
      <c r="AE32" s="1"/>
      <c r="AG32" s="20"/>
      <c r="AN32"/>
      <c r="AP32"/>
    </row>
    <row r="33" spans="9:42" x14ac:dyDescent="0.25">
      <c r="I33" s="3"/>
      <c r="R33"/>
      <c r="T33" s="3"/>
      <c r="AC33"/>
      <c r="AE33" s="1"/>
      <c r="AG33" s="20"/>
      <c r="AN33"/>
      <c r="AP33"/>
    </row>
    <row r="34" spans="9:42" x14ac:dyDescent="0.25">
      <c r="I34" s="3"/>
      <c r="R34"/>
      <c r="T34" s="3"/>
      <c r="AC34"/>
      <c r="AE34" s="1"/>
      <c r="AG34" s="20"/>
      <c r="AN34"/>
      <c r="AP34"/>
    </row>
    <row r="35" spans="9:42" x14ac:dyDescent="0.25">
      <c r="I35" s="3"/>
      <c r="R35"/>
      <c r="T35" s="3"/>
      <c r="AC35"/>
      <c r="AE35" s="1"/>
      <c r="AG35" s="20"/>
      <c r="AN35"/>
      <c r="AP35"/>
    </row>
    <row r="36" spans="9:42" x14ac:dyDescent="0.25">
      <c r="I36" s="3"/>
      <c r="R36"/>
      <c r="T36" s="3"/>
      <c r="AC36"/>
      <c r="AE36" s="1"/>
      <c r="AG36" s="20"/>
      <c r="AN36"/>
      <c r="AP36"/>
    </row>
    <row r="37" spans="9:42" x14ac:dyDescent="0.25">
      <c r="I37" s="3"/>
      <c r="R37"/>
      <c r="T37" s="3"/>
      <c r="AC37"/>
      <c r="AE37" s="1"/>
      <c r="AG37" s="20"/>
      <c r="AN37"/>
      <c r="AP37"/>
    </row>
    <row r="38" spans="9:42" x14ac:dyDescent="0.25">
      <c r="I38" s="3"/>
      <c r="R38"/>
      <c r="T38" s="3"/>
      <c r="AC38"/>
      <c r="AE38" s="1"/>
      <c r="AG38" s="20"/>
      <c r="AN38"/>
      <c r="AP38"/>
    </row>
    <row r="39" spans="9:42" x14ac:dyDescent="0.25">
      <c r="I39" s="3"/>
      <c r="R39"/>
      <c r="T39" s="3"/>
      <c r="AC39"/>
      <c r="AE39" s="1"/>
      <c r="AG39" s="20"/>
      <c r="AN39"/>
      <c r="AP39"/>
    </row>
    <row r="40" spans="9:42" x14ac:dyDescent="0.25">
      <c r="I40" s="3"/>
      <c r="R40"/>
      <c r="T40" s="3"/>
      <c r="AC40"/>
      <c r="AE40" s="1"/>
      <c r="AG40" s="20"/>
      <c r="AN40"/>
      <c r="AP40"/>
    </row>
    <row r="41" spans="9:42" x14ac:dyDescent="0.25">
      <c r="I41" s="3"/>
      <c r="R41"/>
      <c r="T41" s="3"/>
      <c r="AC41"/>
      <c r="AE41" s="1"/>
      <c r="AG41" s="20"/>
      <c r="AN41"/>
      <c r="AP41"/>
    </row>
    <row r="42" spans="9:42" x14ac:dyDescent="0.25">
      <c r="I42" s="3"/>
      <c r="R42"/>
      <c r="T42" s="3"/>
      <c r="AC42"/>
      <c r="AE42" s="1"/>
      <c r="AG42" s="20"/>
      <c r="AN42"/>
      <c r="AP42"/>
    </row>
    <row r="43" spans="9:42" x14ac:dyDescent="0.25">
      <c r="I43" s="3"/>
      <c r="R43"/>
      <c r="T43" s="3"/>
      <c r="AC43"/>
      <c r="AE43" s="1"/>
      <c r="AG43" s="20"/>
      <c r="AN43"/>
      <c r="AP43"/>
    </row>
    <row r="44" spans="9:42" x14ac:dyDescent="0.25">
      <c r="I44" s="3"/>
      <c r="R44"/>
      <c r="T44" s="3"/>
      <c r="AC44"/>
      <c r="AE44" s="1"/>
      <c r="AG44" s="20"/>
      <c r="AN44"/>
      <c r="AP44"/>
    </row>
    <row r="45" spans="9:42" x14ac:dyDescent="0.25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09375" defaultRowHeight="13.2" x14ac:dyDescent="0.25"/>
  <cols>
    <col min="1" max="1" width="6.33203125" style="20" customWidth="1"/>
    <col min="2" max="2" width="7.44140625" style="20" customWidth="1"/>
    <col min="3" max="3" width="3.33203125" style="20" customWidth="1"/>
    <col min="4" max="4" width="8.6640625" style="20" customWidth="1"/>
    <col min="5" max="7" width="9.109375" style="20"/>
    <col min="8" max="8" width="2.44140625" style="20" customWidth="1"/>
    <col min="9" max="11" width="9.109375" style="20"/>
    <col min="12" max="12" width="2.44140625" style="20" customWidth="1"/>
    <col min="13" max="15" width="9.109375" style="20"/>
    <col min="16" max="16" width="2.44140625" style="20" customWidth="1"/>
    <col min="17" max="19" width="9.109375" style="20"/>
    <col min="20" max="20" width="2.44140625" style="20" customWidth="1"/>
    <col min="21" max="23" width="9.109375" style="20"/>
    <col min="24" max="24" width="2.44140625" style="20" customWidth="1"/>
    <col min="25" max="27" width="9.109375" style="20"/>
    <col min="28" max="28" width="2.44140625" style="20" customWidth="1"/>
    <col min="29" max="31" width="9.109375" style="20"/>
    <col min="32" max="32" width="2.44140625" style="20" customWidth="1"/>
    <col min="33" max="35" width="9.109375" style="20"/>
    <col min="36" max="36" width="2.44140625" style="20" customWidth="1"/>
    <col min="37" max="39" width="9.109375" style="20"/>
    <col min="40" max="40" width="2.44140625" style="20" customWidth="1"/>
    <col min="41" max="42" width="9.109375" style="20"/>
    <col min="43" max="43" width="9.109375" style="23"/>
    <col min="44" max="44" width="2.44140625" style="20" customWidth="1"/>
    <col min="45" max="47" width="9.109375" style="20"/>
    <col min="48" max="48" width="2.44140625" style="20" customWidth="1"/>
    <col min="49" max="51" width="9.109375" style="20"/>
    <col min="52" max="52" width="9.109375" style="20" hidden="1" customWidth="1"/>
    <col min="53" max="55" width="9.109375" style="20"/>
    <col min="56" max="56" width="2" style="20" customWidth="1"/>
    <col min="57" max="59" width="9.109375" style="20"/>
    <col min="60" max="60" width="2" style="20" customWidth="1"/>
    <col min="61" max="16384" width="9.109375" style="20"/>
  </cols>
  <sheetData>
    <row r="1" spans="1:63" s="9" customFormat="1" x14ac:dyDescent="0.25">
      <c r="B1" s="15"/>
      <c r="C1" s="15"/>
      <c r="D1" s="15"/>
      <c r="E1" s="15" t="s">
        <v>116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5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6">
        <v>2015</v>
      </c>
      <c r="AX2" s="246"/>
      <c r="AY2" s="246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6">
        <v>2018</v>
      </c>
      <c r="BJ2" s="246"/>
      <c r="BK2" s="246"/>
    </row>
    <row r="3" spans="1:63" x14ac:dyDescent="0.25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5">
      <c r="A4" s="23">
        <v>34</v>
      </c>
      <c r="B4" s="49">
        <v>40410</v>
      </c>
      <c r="C4" s="62" t="s">
        <v>73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5">
      <c r="A5" s="23">
        <f t="shared" ref="A5:A17" si="0">A4+1</f>
        <v>35</v>
      </c>
      <c r="B5" s="49">
        <f t="shared" ref="B5:B17" si="1">B4+7</f>
        <v>40417</v>
      </c>
      <c r="C5" s="62" t="s">
        <v>73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60"/>
      <c r="BJ5" s="39"/>
      <c r="BK5" s="39"/>
    </row>
    <row r="6" spans="1:63" x14ac:dyDescent="0.25">
      <c r="A6" s="23">
        <f t="shared" si="0"/>
        <v>36</v>
      </c>
      <c r="B6" s="49">
        <f t="shared" si="1"/>
        <v>40424</v>
      </c>
      <c r="C6" s="62" t="s">
        <v>73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/>
      <c r="BJ6" s="39"/>
      <c r="BK6" s="39"/>
    </row>
    <row r="7" spans="1:63" x14ac:dyDescent="0.25">
      <c r="A7" s="23">
        <f t="shared" si="0"/>
        <v>37</v>
      </c>
      <c r="B7" s="49">
        <f t="shared" si="1"/>
        <v>40431</v>
      </c>
      <c r="C7" s="62" t="s">
        <v>73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/>
      <c r="BJ7" s="39"/>
      <c r="BK7" s="39"/>
    </row>
    <row r="8" spans="1:63" x14ac:dyDescent="0.25">
      <c r="A8" s="23">
        <f t="shared" si="0"/>
        <v>38</v>
      </c>
      <c r="B8" s="49">
        <f t="shared" si="1"/>
        <v>40438</v>
      </c>
      <c r="C8" s="62" t="s">
        <v>73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/>
      <c r="BJ8" s="39"/>
      <c r="BK8" s="39"/>
    </row>
    <row r="9" spans="1:63" x14ac:dyDescent="0.25">
      <c r="A9" s="23">
        <f t="shared" si="0"/>
        <v>39</v>
      </c>
      <c r="B9" s="49">
        <f t="shared" si="1"/>
        <v>40445</v>
      </c>
      <c r="C9" s="62" t="s">
        <v>73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/>
      <c r="BJ9" s="39"/>
      <c r="BK9" s="39"/>
    </row>
    <row r="10" spans="1:63" x14ac:dyDescent="0.25">
      <c r="A10" s="23">
        <f t="shared" si="0"/>
        <v>40</v>
      </c>
      <c r="B10" s="49">
        <f t="shared" si="1"/>
        <v>40452</v>
      </c>
      <c r="C10" s="62" t="s">
        <v>73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/>
      <c r="BJ10" s="39"/>
      <c r="BK10" s="39"/>
    </row>
    <row r="11" spans="1:63" x14ac:dyDescent="0.25">
      <c r="A11" s="23">
        <f t="shared" si="0"/>
        <v>41</v>
      </c>
      <c r="B11" s="49">
        <f t="shared" si="1"/>
        <v>40459</v>
      </c>
      <c r="C11" s="62" t="s">
        <v>73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/>
      <c r="BJ11" s="39"/>
      <c r="BK11" s="39"/>
    </row>
    <row r="12" spans="1:63" x14ac:dyDescent="0.25">
      <c r="A12" s="23">
        <f t="shared" si="0"/>
        <v>42</v>
      </c>
      <c r="B12" s="49">
        <f t="shared" si="1"/>
        <v>40466</v>
      </c>
      <c r="C12" s="62" t="s">
        <v>73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/>
      <c r="BJ12" s="39"/>
      <c r="BK12" s="39"/>
    </row>
    <row r="13" spans="1:63" x14ac:dyDescent="0.25">
      <c r="A13" s="23">
        <f t="shared" si="0"/>
        <v>43</v>
      </c>
      <c r="B13" s="49">
        <f t="shared" si="1"/>
        <v>40473</v>
      </c>
      <c r="C13" s="62" t="s">
        <v>73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/>
      <c r="BJ13" s="39"/>
      <c r="BK13" s="39"/>
    </row>
    <row r="14" spans="1:63" x14ac:dyDescent="0.25">
      <c r="A14" s="23">
        <f t="shared" si="0"/>
        <v>44</v>
      </c>
      <c r="B14" s="49">
        <f t="shared" si="1"/>
        <v>40480</v>
      </c>
      <c r="C14" s="62" t="s">
        <v>73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/>
      <c r="BJ14" s="39"/>
      <c r="BK14" s="39"/>
    </row>
    <row r="15" spans="1:63" ht="13.8" thickBot="1" x14ac:dyDescent="0.3">
      <c r="A15" s="23">
        <f t="shared" si="0"/>
        <v>45</v>
      </c>
      <c r="B15" s="49">
        <f t="shared" si="1"/>
        <v>40487</v>
      </c>
      <c r="C15" s="62" t="s">
        <v>73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/>
      <c r="BJ15" s="40"/>
      <c r="BK15" s="40"/>
    </row>
    <row r="16" spans="1:63" x14ac:dyDescent="0.25">
      <c r="A16" s="23">
        <f t="shared" si="0"/>
        <v>46</v>
      </c>
      <c r="B16" s="49">
        <f t="shared" si="1"/>
        <v>40494</v>
      </c>
      <c r="C16" s="62" t="s">
        <v>73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75</v>
      </c>
      <c r="BB16" s="67"/>
      <c r="BC16" s="67"/>
      <c r="BE16" s="16"/>
      <c r="BF16" s="16"/>
      <c r="BG16" s="16"/>
      <c r="BH16" s="16"/>
      <c r="BI16" s="40"/>
      <c r="BJ16" s="40"/>
      <c r="BK16" s="40"/>
    </row>
    <row r="17" spans="1:63" x14ac:dyDescent="0.25">
      <c r="A17" s="23">
        <f t="shared" si="0"/>
        <v>47</v>
      </c>
      <c r="B17" s="49">
        <f t="shared" si="1"/>
        <v>40501</v>
      </c>
      <c r="C17" s="62" t="s">
        <v>73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76</v>
      </c>
      <c r="BB17" s="67"/>
      <c r="BC17" s="67"/>
      <c r="BE17" s="22"/>
      <c r="BF17" s="22"/>
      <c r="BG17" s="22"/>
      <c r="BH17" s="22"/>
      <c r="BI17" s="40"/>
      <c r="BJ17" s="40"/>
      <c r="BK17" s="40"/>
    </row>
    <row r="18" spans="1:63" x14ac:dyDescent="0.25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77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5">
      <c r="A19" s="9" t="s">
        <v>49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5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5">
      <c r="AO21" s="21"/>
      <c r="AP21" s="53"/>
      <c r="AQ21" s="53"/>
      <c r="BA21" s="74" t="s">
        <v>74</v>
      </c>
      <c r="BB21" s="71"/>
      <c r="BC21" s="71"/>
    </row>
    <row r="22" spans="1:63" x14ac:dyDescent="0.25">
      <c r="AO22" s="53"/>
      <c r="AP22" s="53"/>
      <c r="AQ22" s="53"/>
      <c r="BA22" s="71"/>
      <c r="BB22" s="71"/>
      <c r="BC22" s="71"/>
    </row>
    <row r="23" spans="1:63" x14ac:dyDescent="0.25">
      <c r="AO23" s="53"/>
      <c r="AP23" s="22"/>
      <c r="AQ23" s="21"/>
      <c r="BA23" s="71"/>
      <c r="BB23" s="22"/>
      <c r="BC23" s="68"/>
    </row>
    <row r="24" spans="1:63" x14ac:dyDescent="0.25">
      <c r="D24" s="20" t="s">
        <v>80</v>
      </c>
    </row>
    <row r="25" spans="1:63" x14ac:dyDescent="0.25">
      <c r="A25" s="88" t="s">
        <v>21</v>
      </c>
    </row>
    <row r="26" spans="1:63" x14ac:dyDescent="0.25">
      <c r="A26" s="90" t="s">
        <v>28</v>
      </c>
      <c r="B26" s="45" t="s">
        <v>29</v>
      </c>
      <c r="C26" s="45"/>
      <c r="D26" s="45"/>
      <c r="E26" s="20">
        <v>2004</v>
      </c>
      <c r="F26" s="20">
        <v>2005</v>
      </c>
      <c r="G26" s="20">
        <v>2006</v>
      </c>
    </row>
    <row r="27" spans="1:63" x14ac:dyDescent="0.25">
      <c r="A27" s="88">
        <v>34</v>
      </c>
      <c r="B27" s="49">
        <v>40410</v>
      </c>
      <c r="C27" s="88" t="s">
        <v>73</v>
      </c>
      <c r="D27" s="49">
        <v>40416</v>
      </c>
      <c r="F27" s="39">
        <v>108</v>
      </c>
      <c r="G27" s="39">
        <v>170</v>
      </c>
    </row>
    <row r="28" spans="1:63" x14ac:dyDescent="0.25">
      <c r="A28" s="88">
        <f t="shared" ref="A28:A40" si="3">A27+1</f>
        <v>35</v>
      </c>
      <c r="B28" s="49">
        <f t="shared" ref="B28:B40" si="4">B27+7</f>
        <v>40417</v>
      </c>
      <c r="C28" s="88" t="s">
        <v>73</v>
      </c>
      <c r="D28" s="49">
        <f t="shared" ref="D28:D40" si="5">D27+7</f>
        <v>40423</v>
      </c>
      <c r="F28" s="39">
        <v>153</v>
      </c>
      <c r="G28" s="39">
        <v>272</v>
      </c>
    </row>
    <row r="29" spans="1:63" x14ac:dyDescent="0.25">
      <c r="A29" s="88">
        <f t="shared" si="3"/>
        <v>36</v>
      </c>
      <c r="B29" s="49">
        <f t="shared" si="4"/>
        <v>40424</v>
      </c>
      <c r="C29" s="88" t="s">
        <v>73</v>
      </c>
      <c r="D29" s="49">
        <f t="shared" si="5"/>
        <v>40430</v>
      </c>
      <c r="F29" s="39">
        <v>316</v>
      </c>
      <c r="G29" s="39">
        <v>452</v>
      </c>
    </row>
    <row r="30" spans="1:63" x14ac:dyDescent="0.25">
      <c r="A30" s="88">
        <f t="shared" si="3"/>
        <v>37</v>
      </c>
      <c r="B30" s="49">
        <f t="shared" si="4"/>
        <v>40431</v>
      </c>
      <c r="C30" s="88" t="s">
        <v>73</v>
      </c>
      <c r="D30" s="49">
        <f t="shared" si="5"/>
        <v>40437</v>
      </c>
      <c r="E30" s="39">
        <v>274</v>
      </c>
      <c r="F30" s="39">
        <v>676</v>
      </c>
      <c r="G30" s="39">
        <v>565</v>
      </c>
    </row>
    <row r="31" spans="1:63" x14ac:dyDescent="0.25">
      <c r="A31" s="88">
        <f t="shared" si="3"/>
        <v>38</v>
      </c>
      <c r="B31" s="49">
        <f t="shared" si="4"/>
        <v>40438</v>
      </c>
      <c r="C31" s="88" t="s">
        <v>73</v>
      </c>
      <c r="D31" s="49">
        <f t="shared" si="5"/>
        <v>40444</v>
      </c>
      <c r="E31" s="39">
        <v>686</v>
      </c>
      <c r="F31" s="39">
        <v>1054</v>
      </c>
      <c r="G31" s="39">
        <v>677</v>
      </c>
    </row>
    <row r="32" spans="1:63" x14ac:dyDescent="0.25">
      <c r="A32" s="88">
        <f t="shared" si="3"/>
        <v>39</v>
      </c>
      <c r="B32" s="49">
        <f t="shared" si="4"/>
        <v>40445</v>
      </c>
      <c r="C32" s="88" t="s">
        <v>73</v>
      </c>
      <c r="D32" s="49">
        <f t="shared" si="5"/>
        <v>40451</v>
      </c>
      <c r="E32" s="39">
        <v>1304</v>
      </c>
      <c r="F32" s="39">
        <v>1162</v>
      </c>
      <c r="G32" s="39">
        <v>826</v>
      </c>
    </row>
    <row r="33" spans="1:7" x14ac:dyDescent="0.25">
      <c r="A33" s="88">
        <f t="shared" si="3"/>
        <v>40</v>
      </c>
      <c r="B33" s="49">
        <f t="shared" si="4"/>
        <v>40452</v>
      </c>
      <c r="C33" s="88" t="s">
        <v>73</v>
      </c>
      <c r="D33" s="49">
        <f t="shared" si="5"/>
        <v>40458</v>
      </c>
      <c r="E33" s="39">
        <v>1642</v>
      </c>
      <c r="F33" s="39">
        <v>1254</v>
      </c>
      <c r="G33" s="39">
        <v>973</v>
      </c>
    </row>
    <row r="34" spans="1:7" x14ac:dyDescent="0.25">
      <c r="A34" s="88">
        <f t="shared" si="3"/>
        <v>41</v>
      </c>
      <c r="B34" s="49">
        <f t="shared" si="4"/>
        <v>40459</v>
      </c>
      <c r="C34" s="88" t="s">
        <v>73</v>
      </c>
      <c r="D34" s="49">
        <f t="shared" si="5"/>
        <v>40465</v>
      </c>
      <c r="E34" s="39">
        <v>1906</v>
      </c>
      <c r="F34" s="39">
        <v>1342</v>
      </c>
      <c r="G34" s="39">
        <v>1061</v>
      </c>
    </row>
    <row r="35" spans="1:7" x14ac:dyDescent="0.25">
      <c r="A35" s="88">
        <f t="shared" si="3"/>
        <v>42</v>
      </c>
      <c r="B35" s="49">
        <f t="shared" si="4"/>
        <v>40466</v>
      </c>
      <c r="C35" s="88" t="s">
        <v>73</v>
      </c>
      <c r="D35" s="49">
        <f t="shared" si="5"/>
        <v>40472</v>
      </c>
      <c r="E35" s="39">
        <v>2060</v>
      </c>
      <c r="F35" s="39">
        <v>1383</v>
      </c>
      <c r="G35" s="39">
        <v>1111</v>
      </c>
    </row>
    <row r="36" spans="1:7" x14ac:dyDescent="0.25">
      <c r="A36" s="88">
        <f t="shared" si="3"/>
        <v>43</v>
      </c>
      <c r="B36" s="49">
        <f t="shared" si="4"/>
        <v>40473</v>
      </c>
      <c r="C36" s="88" t="s">
        <v>73</v>
      </c>
      <c r="D36" s="49">
        <f t="shared" si="5"/>
        <v>40479</v>
      </c>
      <c r="E36" s="39">
        <v>2062</v>
      </c>
      <c r="F36" s="39">
        <v>1403</v>
      </c>
      <c r="G36" s="39">
        <v>1133</v>
      </c>
    </row>
    <row r="37" spans="1:7" x14ac:dyDescent="0.25">
      <c r="A37" s="88">
        <f t="shared" si="3"/>
        <v>44</v>
      </c>
      <c r="B37" s="49">
        <f t="shared" si="4"/>
        <v>40480</v>
      </c>
      <c r="C37" s="88" t="s">
        <v>73</v>
      </c>
      <c r="D37" s="49">
        <f t="shared" si="5"/>
        <v>40486</v>
      </c>
      <c r="E37" s="39">
        <v>2079</v>
      </c>
      <c r="F37" s="14">
        <v>1426</v>
      </c>
      <c r="G37" s="39">
        <v>1173</v>
      </c>
    </row>
    <row r="38" spans="1:7" x14ac:dyDescent="0.25">
      <c r="A38" s="88">
        <f t="shared" si="3"/>
        <v>45</v>
      </c>
      <c r="B38" s="49">
        <f t="shared" si="4"/>
        <v>40487</v>
      </c>
      <c r="C38" s="88" t="s">
        <v>73</v>
      </c>
      <c r="D38" s="49">
        <f t="shared" si="5"/>
        <v>40493</v>
      </c>
      <c r="E38" s="39">
        <v>2118</v>
      </c>
      <c r="G38" s="39">
        <v>1181</v>
      </c>
    </row>
    <row r="39" spans="1:7" x14ac:dyDescent="0.25">
      <c r="A39" s="88">
        <f t="shared" si="3"/>
        <v>46</v>
      </c>
      <c r="B39" s="49">
        <f t="shared" si="4"/>
        <v>40494</v>
      </c>
      <c r="C39" s="88" t="s">
        <v>73</v>
      </c>
      <c r="D39" s="49">
        <f t="shared" si="5"/>
        <v>40500</v>
      </c>
      <c r="E39" s="39">
        <v>2139</v>
      </c>
      <c r="G39" s="14">
        <v>1181</v>
      </c>
    </row>
    <row r="40" spans="1:7" x14ac:dyDescent="0.25">
      <c r="A40" s="88">
        <f t="shared" si="3"/>
        <v>47</v>
      </c>
      <c r="B40" s="49">
        <f t="shared" si="4"/>
        <v>40501</v>
      </c>
      <c r="C40" s="88" t="s">
        <v>73</v>
      </c>
      <c r="D40" s="49">
        <f t="shared" si="5"/>
        <v>40507</v>
      </c>
      <c r="E40" s="14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6640625" customWidth="1"/>
    <col min="4" max="4" width="8.109375" customWidth="1"/>
    <col min="5" max="7" width="9.88671875" customWidth="1"/>
    <col min="8" max="8" width="2.6640625" customWidth="1"/>
    <col min="9" max="11" width="9.88671875" customWidth="1"/>
    <col min="12" max="12" width="2.6640625" customWidth="1"/>
    <col min="13" max="15" width="9.88671875" customWidth="1"/>
    <col min="16" max="16" width="2.6640625" customWidth="1"/>
    <col min="17" max="19" width="9.88671875" customWidth="1"/>
    <col min="20" max="20" width="2.6640625" customWidth="1"/>
    <col min="21" max="23" width="9.88671875" customWidth="1"/>
    <col min="24" max="24" width="2.6640625" customWidth="1"/>
    <col min="25" max="27" width="9.88671875" customWidth="1"/>
    <col min="28" max="28" width="2.6640625" customWidth="1"/>
    <col min="29" max="31" width="9.88671875" customWidth="1"/>
    <col min="32" max="32" width="2.6640625" customWidth="1"/>
    <col min="33" max="34" width="9.88671875" customWidth="1"/>
    <col min="35" max="35" width="9.88671875" style="1" customWidth="1"/>
    <col min="36" max="36" width="2.6640625" customWidth="1"/>
    <col min="37" max="39" width="9.88671875" customWidth="1"/>
    <col min="40" max="40" width="2.6640625" customWidth="1"/>
    <col min="41" max="43" width="9.88671875" customWidth="1"/>
    <col min="44" max="44" width="2.6640625" customWidth="1"/>
    <col min="45" max="47" width="9.88671875" customWidth="1"/>
    <col min="48" max="48" width="2.664062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1" customWidth="1"/>
    <col min="60" max="60" width="3.5546875" style="1" customWidth="1"/>
  </cols>
  <sheetData>
    <row r="1" spans="1:63" s="117" customFormat="1" x14ac:dyDescent="0.25">
      <c r="B1" s="118"/>
      <c r="C1" s="118"/>
      <c r="D1" s="118"/>
      <c r="E1" s="118" t="s">
        <v>82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5">
      <c r="B2" s="122"/>
      <c r="C2" s="122"/>
      <c r="D2" s="122"/>
      <c r="E2" s="253" t="s">
        <v>70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23"/>
      <c r="Q2" s="253" t="s">
        <v>70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124"/>
      <c r="AC2" s="253" t="s">
        <v>70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121"/>
      <c r="AO2" s="254" t="s">
        <v>70</v>
      </c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BE2" s="120"/>
      <c r="BF2" s="120"/>
      <c r="BG2" s="120"/>
      <c r="BH2" s="120"/>
    </row>
    <row r="3" spans="1:63" s="9" customFormat="1" x14ac:dyDescent="0.25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5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5">
      <c r="A5" s="1">
        <v>34</v>
      </c>
      <c r="B5" s="6">
        <v>40410</v>
      </c>
      <c r="C5" s="62" t="s">
        <v>73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50</v>
      </c>
      <c r="AT5" s="1"/>
      <c r="AU5" s="1"/>
      <c r="AV5" s="109"/>
      <c r="AW5" s="39" t="s">
        <v>50</v>
      </c>
      <c r="AX5" s="7"/>
      <c r="AY5" s="7"/>
      <c r="BA5" s="39" t="s">
        <v>50</v>
      </c>
      <c r="BB5" s="7"/>
      <c r="BC5" s="7"/>
      <c r="BD5" s="111"/>
      <c r="BE5" s="39" t="s">
        <v>50</v>
      </c>
      <c r="BG5" s="130"/>
      <c r="BH5" s="4"/>
      <c r="BI5" s="39" t="s">
        <v>50</v>
      </c>
      <c r="BJ5" s="1"/>
      <c r="BK5" s="1"/>
    </row>
    <row r="6" spans="1:63" x14ac:dyDescent="0.25">
      <c r="A6" s="1">
        <f t="shared" ref="A6:A23" si="0">A5+1</f>
        <v>35</v>
      </c>
      <c r="B6" s="6">
        <f t="shared" ref="B6:B18" si="1">B5+7</f>
        <v>40417</v>
      </c>
      <c r="C6" s="62" t="s">
        <v>73</v>
      </c>
      <c r="D6" s="6">
        <f t="shared" ref="D6:D18" si="2">D5+7</f>
        <v>40423</v>
      </c>
      <c r="E6" s="7" t="s">
        <v>50</v>
      </c>
      <c r="I6" s="7" t="s">
        <v>50</v>
      </c>
      <c r="J6" s="7"/>
      <c r="K6" s="7"/>
      <c r="M6" s="7" t="s">
        <v>50</v>
      </c>
      <c r="N6" s="7"/>
      <c r="O6" s="7"/>
      <c r="Q6" s="7" t="s">
        <v>50</v>
      </c>
      <c r="R6" s="7"/>
      <c r="S6" s="7"/>
      <c r="U6" s="7" t="s">
        <v>50</v>
      </c>
      <c r="V6" s="7"/>
      <c r="W6" s="7"/>
      <c r="Y6" s="7"/>
      <c r="AC6" s="7" t="s">
        <v>50</v>
      </c>
      <c r="AG6" s="1" t="s">
        <v>50</v>
      </c>
      <c r="AH6" s="1"/>
      <c r="AK6" s="1" t="s">
        <v>50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5">
      <c r="A7" s="1">
        <f t="shared" si="0"/>
        <v>36</v>
      </c>
      <c r="B7" s="6">
        <f t="shared" si="1"/>
        <v>40424</v>
      </c>
      <c r="C7" s="62" t="s">
        <v>73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5">
      <c r="A8" s="1">
        <f t="shared" si="0"/>
        <v>37</v>
      </c>
      <c r="B8" s="6">
        <f t="shared" si="1"/>
        <v>40431</v>
      </c>
      <c r="C8" s="62" t="s">
        <v>73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5">
      <c r="A9" s="1">
        <f t="shared" si="0"/>
        <v>38</v>
      </c>
      <c r="B9" s="6">
        <f t="shared" si="1"/>
        <v>40438</v>
      </c>
      <c r="C9" s="62" t="s">
        <v>73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5">
      <c r="A10" s="1">
        <f t="shared" si="0"/>
        <v>39</v>
      </c>
      <c r="B10" s="6">
        <f t="shared" si="1"/>
        <v>40445</v>
      </c>
      <c r="C10" s="62" t="s">
        <v>73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6.2" thickBot="1" x14ac:dyDescent="0.3">
      <c r="A11" s="1">
        <f t="shared" si="0"/>
        <v>40</v>
      </c>
      <c r="B11" s="6">
        <f t="shared" si="1"/>
        <v>40452</v>
      </c>
      <c r="C11" s="62" t="s">
        <v>73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69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90</v>
      </c>
      <c r="BF11" s="1">
        <v>0</v>
      </c>
      <c r="BG11" s="132">
        <v>4</v>
      </c>
      <c r="BH11" s="4"/>
      <c r="BI11" s="128" t="s">
        <v>101</v>
      </c>
      <c r="BJ11" s="5">
        <v>0</v>
      </c>
    </row>
    <row r="12" spans="1:63" ht="15.6" x14ac:dyDescent="0.25">
      <c r="A12" s="1">
        <f t="shared" si="0"/>
        <v>41</v>
      </c>
      <c r="B12" s="6">
        <f t="shared" si="1"/>
        <v>40459</v>
      </c>
      <c r="C12" s="62" t="s">
        <v>73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51</v>
      </c>
      <c r="AL12" s="7">
        <v>24</v>
      </c>
      <c r="AM12" s="7">
        <v>19</v>
      </c>
      <c r="AN12" s="7"/>
      <c r="AO12" s="46" t="s">
        <v>55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89</v>
      </c>
      <c r="AX12" s="7"/>
      <c r="AY12" s="7"/>
      <c r="BA12" s="46" t="s">
        <v>88</v>
      </c>
      <c r="BB12" s="7"/>
      <c r="BC12" s="7"/>
      <c r="BD12" s="111"/>
      <c r="BE12" s="247" t="s">
        <v>83</v>
      </c>
      <c r="BF12" s="248"/>
      <c r="BG12" s="249"/>
      <c r="BH12" s="137"/>
      <c r="BI12" s="127"/>
    </row>
    <row r="13" spans="1:63" ht="13.8" thickBot="1" x14ac:dyDescent="0.3">
      <c r="A13" s="1">
        <f t="shared" si="0"/>
        <v>42</v>
      </c>
      <c r="B13" s="6">
        <f t="shared" si="1"/>
        <v>40466</v>
      </c>
      <c r="C13" s="62" t="s">
        <v>73</v>
      </c>
      <c r="D13" s="6">
        <f t="shared" si="2"/>
        <v>40472</v>
      </c>
      <c r="E13" s="7" t="s">
        <v>52</v>
      </c>
      <c r="F13" s="12" t="s">
        <v>53</v>
      </c>
      <c r="G13" s="12" t="s">
        <v>53</v>
      </c>
      <c r="I13" s="7" t="s">
        <v>52</v>
      </c>
      <c r="J13" s="12" t="s">
        <v>53</v>
      </c>
      <c r="K13" s="12" t="s">
        <v>53</v>
      </c>
      <c r="M13" s="7" t="s">
        <v>52</v>
      </c>
      <c r="N13" s="12" t="s">
        <v>53</v>
      </c>
      <c r="O13" s="12" t="s">
        <v>53</v>
      </c>
      <c r="Q13" s="7" t="s">
        <v>52</v>
      </c>
      <c r="R13" s="12" t="s">
        <v>53</v>
      </c>
      <c r="S13" s="12" t="s">
        <v>53</v>
      </c>
      <c r="U13" s="7" t="s">
        <v>52</v>
      </c>
      <c r="V13" s="12" t="s">
        <v>53</v>
      </c>
      <c r="W13" s="12" t="s">
        <v>53</v>
      </c>
      <c r="Y13" s="7" t="s">
        <v>52</v>
      </c>
      <c r="Z13" s="12" t="s">
        <v>53</v>
      </c>
      <c r="AA13" s="12" t="s">
        <v>53</v>
      </c>
      <c r="AC13" s="7" t="s">
        <v>52</v>
      </c>
      <c r="AD13" s="12" t="s">
        <v>53</v>
      </c>
      <c r="AE13" s="12" t="s">
        <v>53</v>
      </c>
      <c r="AG13" s="1" t="s">
        <v>52</v>
      </c>
      <c r="AH13" s="2" t="s">
        <v>53</v>
      </c>
      <c r="AI13" s="12" t="s">
        <v>53</v>
      </c>
      <c r="AK13" s="23" t="s">
        <v>52</v>
      </c>
      <c r="AL13" s="58" t="s">
        <v>53</v>
      </c>
      <c r="AM13" s="58" t="s">
        <v>53</v>
      </c>
      <c r="AN13" s="7"/>
      <c r="AO13" s="39" t="s">
        <v>56</v>
      </c>
      <c r="AP13" s="58" t="s">
        <v>53</v>
      </c>
      <c r="AQ13" s="58" t="s">
        <v>53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56</v>
      </c>
      <c r="AX13" s="7"/>
      <c r="AY13" s="7"/>
      <c r="BA13" s="39" t="s">
        <v>52</v>
      </c>
      <c r="BB13" s="7"/>
      <c r="BC13" s="7"/>
      <c r="BD13" s="111"/>
      <c r="BE13" s="250"/>
      <c r="BF13" s="250"/>
      <c r="BG13" s="251"/>
      <c r="BH13" s="137"/>
      <c r="BI13" s="129"/>
    </row>
    <row r="14" spans="1:63" x14ac:dyDescent="0.25">
      <c r="A14" s="1">
        <f t="shared" si="0"/>
        <v>43</v>
      </c>
      <c r="B14" s="6">
        <f t="shared" si="1"/>
        <v>40473</v>
      </c>
      <c r="C14" s="62" t="s">
        <v>73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5">
      <c r="A15" s="1">
        <f t="shared" si="0"/>
        <v>44</v>
      </c>
      <c r="B15" s="6">
        <f t="shared" si="1"/>
        <v>40480</v>
      </c>
      <c r="C15" s="62" t="s">
        <v>73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5">
      <c r="A16" s="1">
        <f t="shared" si="0"/>
        <v>45</v>
      </c>
      <c r="B16" s="6">
        <f t="shared" si="1"/>
        <v>40487</v>
      </c>
      <c r="C16" s="62" t="s">
        <v>73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5">
      <c r="A17" s="1">
        <f t="shared" si="0"/>
        <v>46</v>
      </c>
      <c r="B17" s="6">
        <f t="shared" si="1"/>
        <v>40494</v>
      </c>
      <c r="C17" s="62" t="s">
        <v>73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5">
      <c r="A18" s="1">
        <f t="shared" si="0"/>
        <v>47</v>
      </c>
      <c r="B18" s="6">
        <f t="shared" si="1"/>
        <v>40501</v>
      </c>
      <c r="C18" s="62" t="s">
        <v>73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5">
      <c r="A19" s="1">
        <f t="shared" si="0"/>
        <v>48</v>
      </c>
      <c r="B19" s="6">
        <f>B18+7</f>
        <v>40508</v>
      </c>
      <c r="C19" s="62" t="s">
        <v>73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5">
      <c r="A20" s="1">
        <f t="shared" si="0"/>
        <v>49</v>
      </c>
      <c r="B20" s="6">
        <f>B19+7</f>
        <v>40515</v>
      </c>
      <c r="C20" s="62" t="s">
        <v>73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5.6" x14ac:dyDescent="0.25">
      <c r="A21" s="1">
        <f t="shared" si="0"/>
        <v>50</v>
      </c>
      <c r="B21" s="6">
        <f>B20+7</f>
        <v>40522</v>
      </c>
      <c r="C21" s="62" t="s">
        <v>73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93</v>
      </c>
      <c r="AT21" s="7">
        <v>3267</v>
      </c>
      <c r="AU21" s="1">
        <v>1653</v>
      </c>
      <c r="AV21" s="109"/>
      <c r="AW21" s="46" t="s">
        <v>92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5.6" x14ac:dyDescent="0.25">
      <c r="A22" s="1">
        <f t="shared" si="0"/>
        <v>51</v>
      </c>
      <c r="B22" s="6">
        <f>B21+7</f>
        <v>40529</v>
      </c>
      <c r="C22" s="62" t="s">
        <v>73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91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8" thickBot="1" x14ac:dyDescent="0.3">
      <c r="A23" s="1">
        <f t="shared" si="0"/>
        <v>52</v>
      </c>
      <c r="B23" s="6">
        <f>B22+7</f>
        <v>40536</v>
      </c>
      <c r="C23" s="62" t="s">
        <v>73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87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5">
      <c r="A24" s="1">
        <v>1</v>
      </c>
      <c r="B24" s="6">
        <v>40179</v>
      </c>
      <c r="C24" s="62" t="s">
        <v>73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5">
      <c r="A25" s="1">
        <v>2</v>
      </c>
      <c r="B25" s="6">
        <f>+B24+7</f>
        <v>40186</v>
      </c>
      <c r="C25" s="62" t="s">
        <v>73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5">
      <c r="A26" s="1">
        <v>3</v>
      </c>
      <c r="B26" s="6">
        <f t="shared" ref="B26:B35" si="3">+B25+7</f>
        <v>40193</v>
      </c>
      <c r="C26" s="62" t="s">
        <v>73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5">
      <c r="A27" s="1">
        <v>4</v>
      </c>
      <c r="B27" s="6">
        <f t="shared" si="3"/>
        <v>40200</v>
      </c>
      <c r="C27" s="62" t="s">
        <v>73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5">
      <c r="A28" s="1">
        <v>5</v>
      </c>
      <c r="B28" s="6">
        <f t="shared" si="3"/>
        <v>40207</v>
      </c>
      <c r="C28" s="62" t="s">
        <v>73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5">
      <c r="A29" s="1">
        <v>6</v>
      </c>
      <c r="B29" s="6">
        <f t="shared" si="3"/>
        <v>40214</v>
      </c>
      <c r="C29" s="62" t="s">
        <v>73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5">
      <c r="A30" s="1">
        <v>7</v>
      </c>
      <c r="B30" s="6">
        <f t="shared" si="3"/>
        <v>40221</v>
      </c>
      <c r="C30" s="62" t="s">
        <v>73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5">
      <c r="A31" s="1">
        <v>8</v>
      </c>
      <c r="B31" s="6">
        <f t="shared" si="3"/>
        <v>40228</v>
      </c>
      <c r="C31" s="62" t="s">
        <v>73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5">
      <c r="A32" s="1">
        <v>9</v>
      </c>
      <c r="B32" s="6">
        <f t="shared" si="3"/>
        <v>40235</v>
      </c>
      <c r="C32" s="62" t="s">
        <v>73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8" thickBot="1" x14ac:dyDescent="0.3">
      <c r="A33" s="1">
        <v>10</v>
      </c>
      <c r="B33" s="6">
        <f t="shared" si="3"/>
        <v>40242</v>
      </c>
      <c r="C33" s="62" t="s">
        <v>73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5">
      <c r="A34" s="1">
        <v>11</v>
      </c>
      <c r="B34" s="6">
        <f t="shared" si="3"/>
        <v>40249</v>
      </c>
      <c r="C34" s="62" t="s">
        <v>73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5">
      <c r="A35" s="1">
        <v>12</v>
      </c>
      <c r="B35" s="6">
        <f t="shared" si="3"/>
        <v>40256</v>
      </c>
      <c r="C35" s="62" t="s">
        <v>73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58</v>
      </c>
      <c r="AV35" s="114"/>
      <c r="AW35" s="20" t="s">
        <v>58</v>
      </c>
      <c r="BA35" s="20" t="s">
        <v>58</v>
      </c>
      <c r="BD35" s="114"/>
      <c r="BE35" s="20" t="s">
        <v>84</v>
      </c>
    </row>
    <row r="36" spans="1:61" ht="13.2" customHeight="1" x14ac:dyDescent="0.25">
      <c r="U36" s="7"/>
      <c r="V36" s="7"/>
      <c r="AK36" s="252" t="s">
        <v>54</v>
      </c>
      <c r="AL36" s="252"/>
      <c r="AS36" s="20" t="s">
        <v>59</v>
      </c>
      <c r="AV36" s="114"/>
      <c r="AW36" s="20" t="s">
        <v>59</v>
      </c>
      <c r="BA36" s="20" t="s">
        <v>59</v>
      </c>
      <c r="BD36" s="114"/>
      <c r="BE36" s="20" t="s">
        <v>85</v>
      </c>
    </row>
    <row r="37" spans="1:61" x14ac:dyDescent="0.25">
      <c r="AK37" s="252"/>
      <c r="AL37" s="252"/>
      <c r="AV37" s="114"/>
      <c r="BD37" s="114"/>
    </row>
    <row r="38" spans="1:61" x14ac:dyDescent="0.25">
      <c r="A38" s="9" t="s">
        <v>49</v>
      </c>
      <c r="AK38" s="252"/>
      <c r="AL38" s="252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2019-09-27T21:03:37Z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