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A65498F0-1B66-4B9F-9F9B-45C5EC12EC15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9" i="3" l="1"/>
  <c r="AD21" i="3"/>
  <c r="AD22" i="3"/>
  <c r="AD23" i="3"/>
  <c r="AD24" i="3"/>
  <c r="T14" i="8" l="1"/>
  <c r="U14" i="8"/>
  <c r="T15" i="8"/>
  <c r="U15" i="8"/>
  <c r="T16" i="8"/>
  <c r="U16" i="8"/>
  <c r="T17" i="8"/>
  <c r="U17" i="8"/>
  <c r="J19" i="3"/>
  <c r="K19" i="3"/>
  <c r="L19" i="3"/>
  <c r="P19" i="3"/>
  <c r="Q19" i="3"/>
  <c r="R19" i="3"/>
  <c r="S19" i="3"/>
  <c r="W19" i="3"/>
  <c r="X19" i="3"/>
  <c r="Y19" i="3"/>
  <c r="Z19" i="3"/>
  <c r="AB7" i="8" l="1"/>
  <c r="AB8" i="8"/>
  <c r="AB9" i="8"/>
  <c r="AB10" i="8"/>
  <c r="AB11" i="8"/>
  <c r="AB12" i="8"/>
  <c r="AB13" i="8"/>
  <c r="AB14" i="8"/>
  <c r="AB15" i="8"/>
  <c r="AB16" i="8"/>
  <c r="AB17" i="8"/>
  <c r="AA7" i="8"/>
  <c r="AA8" i="8"/>
  <c r="AA9" i="8"/>
  <c r="AA10" i="8"/>
  <c r="AA11" i="8"/>
  <c r="AA12" i="8"/>
  <c r="AA13" i="8"/>
  <c r="AA14" i="8"/>
  <c r="AA15" i="8"/>
  <c r="AA16" i="8"/>
  <c r="AA17" i="8"/>
  <c r="I19" i="3" l="1"/>
  <c r="N21" i="3" l="1"/>
  <c r="M21" i="3"/>
  <c r="S37" i="4" l="1"/>
  <c r="R37" i="4"/>
  <c r="L37" i="4"/>
  <c r="K37" i="4"/>
  <c r="AF7" i="8" l="1"/>
  <c r="AF8" i="8"/>
  <c r="AF9" i="8"/>
  <c r="AF10" i="8"/>
  <c r="AF11" i="8"/>
  <c r="AF12" i="8"/>
  <c r="AF13" i="8"/>
  <c r="AF14" i="8"/>
  <c r="AF15" i="8"/>
  <c r="AF16" i="8"/>
  <c r="AF17" i="8"/>
  <c r="M14" i="8" l="1"/>
  <c r="N14" i="8"/>
  <c r="M15" i="8"/>
  <c r="N15" i="8"/>
  <c r="M16" i="8"/>
  <c r="N16" i="8"/>
  <c r="M17" i="8"/>
  <c r="N17" i="8"/>
  <c r="BA1" i="6" l="1"/>
  <c r="AO1" i="6"/>
  <c r="AC1" i="6"/>
  <c r="Q1" i="6"/>
  <c r="AB21" i="8" l="1"/>
  <c r="AA21" i="8"/>
  <c r="N21" i="8"/>
  <c r="M21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C6" i="8" l="1"/>
  <c r="E6" i="8" s="1"/>
  <c r="U35" i="4"/>
  <c r="AA14" i="3" l="1"/>
  <c r="AB14" i="3"/>
  <c r="AA15" i="3"/>
  <c r="AB15" i="3"/>
  <c r="AA16" i="3"/>
  <c r="AB16" i="3"/>
  <c r="T14" i="3"/>
  <c r="U14" i="3"/>
  <c r="T15" i="3"/>
  <c r="U15" i="3"/>
  <c r="T16" i="3"/>
  <c r="U16" i="3"/>
  <c r="M14" i="3"/>
  <c r="N14" i="3"/>
  <c r="M15" i="3"/>
  <c r="N15" i="3"/>
  <c r="M16" i="3"/>
  <c r="N16" i="3"/>
  <c r="AD15" i="3" l="1"/>
  <c r="AD16" i="3"/>
  <c r="AD14" i="3"/>
  <c r="I19" i="8"/>
  <c r="J19" i="8"/>
  <c r="K19" i="8"/>
  <c r="L19" i="8"/>
  <c r="P19" i="8"/>
  <c r="Q19" i="8"/>
  <c r="R19" i="8"/>
  <c r="S19" i="8"/>
  <c r="W19" i="8"/>
  <c r="X19" i="8"/>
  <c r="Y19" i="8"/>
  <c r="Z19" i="8"/>
  <c r="AD19" i="8"/>
  <c r="AE19" i="8"/>
  <c r="G19" i="8"/>
  <c r="BE33" i="7" l="1"/>
  <c r="AU7" i="6" l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C6" i="3" l="1"/>
  <c r="E5" i="3"/>
  <c r="J39" i="4"/>
  <c r="I39" i="4"/>
  <c r="H39" i="4"/>
  <c r="G39" i="4"/>
  <c r="E6" i="3" l="1"/>
  <c r="C7" i="3"/>
  <c r="K39" i="4"/>
  <c r="C8" i="3" l="1"/>
  <c r="E7" i="3"/>
  <c r="C7" i="8"/>
  <c r="C8" i="8" s="1"/>
  <c r="C9" i="3" l="1"/>
  <c r="E8" i="3"/>
  <c r="S39" i="4"/>
  <c r="R39" i="4"/>
  <c r="L39" i="4"/>
  <c r="C10" i="3" l="1"/>
  <c r="E9" i="3"/>
  <c r="E10" i="3" l="1"/>
  <c r="C11" i="3"/>
  <c r="U13" i="8"/>
  <c r="T13" i="8"/>
  <c r="N13" i="8"/>
  <c r="M13" i="8"/>
  <c r="U12" i="8"/>
  <c r="T12" i="8"/>
  <c r="N12" i="8"/>
  <c r="M12" i="8"/>
  <c r="U11" i="8"/>
  <c r="T11" i="8"/>
  <c r="N11" i="8"/>
  <c r="M11" i="8"/>
  <c r="U10" i="8"/>
  <c r="T10" i="8"/>
  <c r="N10" i="8"/>
  <c r="M10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C17" i="8" s="1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C12" i="3" l="1"/>
  <c r="E11" i="3"/>
  <c r="U19" i="8"/>
  <c r="AF19" i="8"/>
  <c r="AB19" i="8"/>
  <c r="AA19" i="8"/>
  <c r="N19" i="8"/>
  <c r="M19" i="8"/>
  <c r="T19" i="8"/>
  <c r="AA12" i="3"/>
  <c r="AB12" i="3"/>
  <c r="AA13" i="3"/>
  <c r="AB13" i="3"/>
  <c r="AA17" i="3"/>
  <c r="AB17" i="3"/>
  <c r="T12" i="3"/>
  <c r="U12" i="3"/>
  <c r="T13" i="3"/>
  <c r="U13" i="3"/>
  <c r="T17" i="3"/>
  <c r="U17" i="3"/>
  <c r="M12" i="3"/>
  <c r="N12" i="3"/>
  <c r="M13" i="3"/>
  <c r="N13" i="3"/>
  <c r="M17" i="3"/>
  <c r="N17" i="3"/>
  <c r="BA1" i="7"/>
  <c r="AO1" i="7"/>
  <c r="AC1" i="7"/>
  <c r="Q1" i="7"/>
  <c r="BB1" i="5"/>
  <c r="AT1" i="5"/>
  <c r="AD1" i="5"/>
  <c r="R1" i="5"/>
  <c r="AD13" i="3" l="1"/>
  <c r="AD17" i="3"/>
  <c r="AD12" i="3"/>
  <c r="C13" i="3"/>
  <c r="E12" i="3"/>
  <c r="BA33" i="7"/>
  <c r="C14" i="3" l="1"/>
  <c r="E13" i="3"/>
  <c r="V40" i="4"/>
  <c r="U40" i="4"/>
  <c r="C15" i="3" l="1"/>
  <c r="E14" i="3"/>
  <c r="R33" i="4"/>
  <c r="R40" i="4"/>
  <c r="E15" i="3" l="1"/>
  <c r="C16" i="3"/>
  <c r="V35" i="4"/>
  <c r="E16" i="3" l="1"/>
  <c r="C17" i="3"/>
  <c r="E17" i="3" s="1"/>
  <c r="K40" i="4"/>
  <c r="S40" i="4" l="1"/>
  <c r="L40" i="4"/>
  <c r="G19" i="3" l="1"/>
  <c r="AA5" i="3"/>
  <c r="AB5" i="3"/>
  <c r="AA6" i="3"/>
  <c r="AB6" i="3"/>
  <c r="T5" i="3"/>
  <c r="U5" i="3"/>
  <c r="M5" i="3"/>
  <c r="N5" i="3"/>
  <c r="M6" i="3"/>
  <c r="N6" i="3"/>
  <c r="AW33" i="7" l="1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L13" i="4"/>
  <c r="K13" i="4"/>
  <c r="R31" i="4" l="1"/>
  <c r="R32" i="4"/>
  <c r="S14" i="4"/>
  <c r="S15" i="4"/>
  <c r="S16" i="4"/>
  <c r="S17" i="4"/>
  <c r="S18" i="4"/>
  <c r="S19" i="4"/>
  <c r="S20" i="4"/>
  <c r="S21" i="4"/>
  <c r="S22" i="4"/>
  <c r="S23" i="4"/>
  <c r="N35" i="4"/>
  <c r="H11" i="4" l="1"/>
  <c r="I11" i="4"/>
  <c r="J11" i="4"/>
  <c r="G11" i="4"/>
  <c r="AA7" i="3"/>
  <c r="AB7" i="3"/>
  <c r="AA8" i="3"/>
  <c r="AB8" i="3"/>
  <c r="AA9" i="3"/>
  <c r="AB9" i="3"/>
  <c r="AA10" i="3"/>
  <c r="AB10" i="3"/>
  <c r="AB19" i="3" s="1"/>
  <c r="AA11" i="3"/>
  <c r="AB11" i="3"/>
  <c r="T6" i="3"/>
  <c r="U6" i="3"/>
  <c r="T7" i="3"/>
  <c r="U7" i="3"/>
  <c r="T8" i="3"/>
  <c r="U8" i="3"/>
  <c r="T9" i="3"/>
  <c r="U9" i="3"/>
  <c r="T10" i="3"/>
  <c r="U10" i="3"/>
  <c r="U19" i="3" s="1"/>
  <c r="T11" i="3"/>
  <c r="U11" i="3"/>
  <c r="M7" i="3"/>
  <c r="N7" i="3"/>
  <c r="M8" i="3"/>
  <c r="N8" i="3"/>
  <c r="M9" i="3"/>
  <c r="N9" i="3"/>
  <c r="M10" i="3"/>
  <c r="N10" i="3"/>
  <c r="M11" i="3"/>
  <c r="N11" i="3"/>
  <c r="AA19" i="3" l="1"/>
  <c r="T19" i="3"/>
  <c r="AD8" i="3"/>
  <c r="N19" i="3"/>
  <c r="AD11" i="3"/>
  <c r="AD9" i="3"/>
  <c r="AD7" i="3"/>
  <c r="AD10" i="3"/>
  <c r="M19" i="3"/>
  <c r="R30" i="4"/>
  <c r="S29" i="4" l="1"/>
  <c r="R29" i="4"/>
  <c r="S28" i="4"/>
  <c r="R28" i="4"/>
  <c r="S27" i="4" l="1"/>
  <c r="R27" i="4"/>
  <c r="S26" i="4" l="1"/>
  <c r="R26" i="4"/>
  <c r="S25" i="4" l="1"/>
  <c r="R25" i="4"/>
  <c r="S24" i="4" l="1"/>
  <c r="R24" i="4"/>
  <c r="L10" i="4" l="1"/>
  <c r="K10" i="4"/>
  <c r="L9" i="4"/>
  <c r="K9" i="4"/>
  <c r="L8" i="4"/>
  <c r="K8" i="4"/>
  <c r="L7" i="4"/>
  <c r="K7" i="4"/>
  <c r="S10" i="4" l="1"/>
  <c r="S9" i="4"/>
  <c r="S8" i="4"/>
  <c r="S7" i="4"/>
  <c r="S6" i="4"/>
  <c r="S5" i="4"/>
  <c r="R23" i="4" l="1"/>
  <c r="R22" i="4"/>
  <c r="R21" i="4" l="1"/>
  <c r="R20" i="4"/>
  <c r="R19" i="4"/>
  <c r="R18" i="4"/>
  <c r="R17" i="4" l="1"/>
  <c r="R16" i="4"/>
  <c r="R15" i="4" l="1"/>
  <c r="R14" i="4" l="1"/>
  <c r="S13" i="4" l="1"/>
  <c r="R13" i="4"/>
  <c r="R10" i="4" l="1"/>
  <c r="L6" i="4" l="1"/>
  <c r="K6" i="4"/>
  <c r="L5" i="4" l="1"/>
  <c r="L11" i="4" s="1"/>
  <c r="K5" i="4"/>
  <c r="K11" i="4" s="1"/>
  <c r="AP10" i="6" l="1"/>
  <c r="AP11" i="6" s="1"/>
  <c r="AP12" i="6" s="1"/>
  <c r="AP13" i="6" s="1"/>
  <c r="AP14" i="6" s="1"/>
  <c r="AP15" i="6" s="1"/>
  <c r="AP16" i="6" s="1"/>
  <c r="AP7" i="6"/>
  <c r="S35" i="4" l="1"/>
  <c r="O35" i="4"/>
  <c r="P35" i="4"/>
  <c r="Q35" i="4"/>
  <c r="G34" i="4"/>
  <c r="H34" i="4"/>
  <c r="I34" i="4"/>
  <c r="J34" i="4"/>
  <c r="L34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E6" i="4"/>
  <c r="E7" i="4" s="1"/>
  <c r="E8" i="4" s="1"/>
  <c r="E9" i="4" s="1"/>
  <c r="E10" i="4" s="1"/>
  <c r="R35" i="4"/>
  <c r="K34" i="4"/>
  <c r="AK8" i="6" l="1"/>
  <c r="AK9" i="6" s="1"/>
  <c r="AK10" i="6" s="1"/>
  <c r="AK11" i="6" s="1"/>
  <c r="AK12" i="6" s="1"/>
  <c r="AK13" i="6" s="1"/>
  <c r="AK14" i="6" s="1"/>
  <c r="AK15" i="6" s="1"/>
  <c r="AK16" i="6" s="1"/>
  <c r="I35" i="4"/>
  <c r="G35" i="4"/>
  <c r="L35" i="4"/>
  <c r="H35" i="4"/>
  <c r="K35" i="4"/>
  <c r="J35" i="4"/>
</calcChain>
</file>

<file path=xl/sharedStrings.xml><?xml version="1.0" encoding="utf-8"?>
<sst xmlns="http://schemas.openxmlformats.org/spreadsheetml/2006/main" count="542" uniqueCount="123">
  <si>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</si>
  <si>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</si>
  <si>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</si>
  <si>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</si>
  <si>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</si>
  <si>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</si>
  <si>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</si>
  <si>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</si>
  <si>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</si>
  <si>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</si>
  <si>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</si>
  <si>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</si>
  <si>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</si>
  <si>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</si>
  <si>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</si>
  <si>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</si>
  <si>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</si>
  <si>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</si>
  <si>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</si>
  <si>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</si>
  <si>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</si>
  <si>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</si>
  <si>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</si>
  <si>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</si>
  <si>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</si>
  <si>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</si>
  <si>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</si>
  <si>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</si>
  <si>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</si>
  <si>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</si>
  <si>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</si>
  <si>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</si>
  <si>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</si>
  <si>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</si>
  <si>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</si>
  <si>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</si>
  <si>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</si>
  <si>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</si>
  <si>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</si>
  <si>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</si>
  <si>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</si>
  <si>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</si>
  <si>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</si>
  <si>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</si>
  <si>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</si>
  <si>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</si>
  <si>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</si>
  <si>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</si>
  <si>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</si>
  <si>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</si>
  <si>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</si>
  <si>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</si>
  <si>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</si>
  <si>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</si>
  <si>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</si>
  <si>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</si>
  <si>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</si>
  <si>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</si>
  <si>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</si>
  <si>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</si>
  <si>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</si>
  <si>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</si>
  <si>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</si>
  <si>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</si>
  <si>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</si>
  <si>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</si>
  <si>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</si>
  <si>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</si>
  <si>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</si>
  <si>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</si>
  <si>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</si>
  <si>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</si>
  <si>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</si>
  <si>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</si>
  <si>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</si>
  <si>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</si>
  <si>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</si>
  <si>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</si>
  <si>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</si>
  <si>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</si>
  <si>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</si>
  <si>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</si>
  <si>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</si>
  <si>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</si>
  <si>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</si>
  <si>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</si>
  <si>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</si>
  <si>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</si>
  <si>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</si>
  <si>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</si>
  <si>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</si>
  <si>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</si>
  <si>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</si>
  <si>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</si>
  <si>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</si>
  <si>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</si>
  <si>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</si>
  <si>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</si>
  <si>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</si>
  <si>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</si>
  <si>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</si>
  <si>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</si>
  <si>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</si>
  <si>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</si>
  <si>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</si>
  <si>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</si>
  <si>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</si>
  <si>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</si>
  <si>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</si>
  <si>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</si>
  <si>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</si>
  <si>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</si>
  <si>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</si>
  <si>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</si>
  <si>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</si>
  <si>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</si>
  <si>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</si>
  <si>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</si>
  <si>
    <r>
      <t>2018 Season Totals</t>
    </r>
    <r>
      <rPr>
        <b/>
        <vertAlign val="superscript"/>
        <sz val="10"/>
        <rFont val="Arial"/>
        <family val="2"/>
      </rPr>
      <t>6</t>
    </r>
  </si>
  <si>
    <t>2/ Preliminarily we use a minimum adult size of 55 cm Fork Length (FL) for both Chinook and Coho salmon.  Steelhead &lt;42 cm FL are considered half-pounders.</t>
  </si>
  <si>
    <t>GT</t>
  </si>
  <si>
    <t xml:space="preserve">4/ Totals are for entire season, but you can check out cumulative to the week on historical tabs for each site. </t>
  </si>
  <si>
    <r>
      <t xml:space="preserve">4/  </t>
    </r>
    <r>
      <rPr>
        <b/>
        <sz val="10"/>
        <rFont val="Arial"/>
        <family val="2"/>
      </rPr>
      <t>Totals reflect only the numbers of fish which have been processed; fish held for ripening are not included in totals shown.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</si>
</sst>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16" fontId="0" fillId="5" borderId="0" xfId="0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98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59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60</v>
      </c>
    </row>
    <row r="11" spans="1:15" s="117" customFormat="1" x14ac:dyDescent="0.2">
      <c r="A11" s="149" t="s">
        <v>102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61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103</v>
      </c>
    </row>
    <row r="18" spans="1:15" s="117" customFormat="1" x14ac:dyDescent="0.2">
      <c r="A18" s="117" t="s">
        <v>70</v>
      </c>
    </row>
    <row r="19" spans="1:15" s="117" customFormat="1" x14ac:dyDescent="0.2">
      <c r="A19" s="149" t="s">
        <v>104</v>
      </c>
    </row>
    <row r="20" spans="1:15" s="117" customFormat="1" x14ac:dyDescent="0.2">
      <c r="A20" s="117" t="s">
        <v>79</v>
      </c>
    </row>
    <row r="21" spans="1:15" s="117" customFormat="1" x14ac:dyDescent="0.2">
      <c r="A21" s="149" t="s">
        <v>105</v>
      </c>
    </row>
    <row r="22" spans="1:15" s="117" customFormat="1" x14ac:dyDescent="0.2">
      <c r="A22" s="149" t="s">
        <v>106</v>
      </c>
    </row>
    <row r="23" spans="1:15" s="117" customFormat="1" x14ac:dyDescent="0.2">
      <c r="A23" s="117" t="s">
        <v>62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107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108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109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3"/>
  <sheetViews>
    <sheetView zoomScaleNormal="100" workbookViewId="0">
      <selection activeCell="AA17" sqref="AA17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101</v>
      </c>
    </row>
    <row r="2" spans="1:32" s="154" customFormat="1" x14ac:dyDescent="0.2">
      <c r="A2" s="154" t="s">
        <v>56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40" t="s">
        <v>27</v>
      </c>
      <c r="AE2" s="240"/>
      <c r="AF2" s="240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41"/>
      <c r="AE3" s="241"/>
      <c r="AF3" s="241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17" si="5">Y5+W5</f>
        <v>0</v>
      </c>
      <c r="AB5" s="167">
        <f t="shared" ref="AB5:AB17" si="6">Z5+X5</f>
        <v>0</v>
      </c>
      <c r="AC5" s="167"/>
      <c r="AD5" s="167"/>
      <c r="AE5" s="167"/>
      <c r="AF5" s="167">
        <f t="shared" ref="AF5:AF17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si="5"/>
        <v>33</v>
      </c>
      <c r="AB7" s="79">
        <f t="shared" si="6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1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2">K8+I8</f>
        <v>53</v>
      </c>
      <c r="N8" s="79">
        <f t="shared" ref="N8" si="13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4">P8+R8</f>
        <v>0</v>
      </c>
      <c r="U8" s="79">
        <f t="shared" ref="U8" si="15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si="5"/>
        <v>18</v>
      </c>
      <c r="AB8" s="79">
        <f t="shared" si="6"/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6">C8+7</f>
        <v>43683</v>
      </c>
      <c r="D9" s="170" t="s">
        <v>36</v>
      </c>
      <c r="E9" s="169">
        <f t="shared" si="11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5"/>
        <v>7</v>
      </c>
      <c r="AB9" s="79">
        <f t="shared" si="6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6"/>
        <v>43690</v>
      </c>
      <c r="D10" s="170" t="s">
        <v>36</v>
      </c>
      <c r="E10" s="169">
        <f t="shared" si="11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>
        <v>0</v>
      </c>
      <c r="Q10" s="79">
        <v>0</v>
      </c>
      <c r="R10" s="79">
        <v>0</v>
      </c>
      <c r="S10" s="79">
        <v>0</v>
      </c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5"/>
        <v>7</v>
      </c>
      <c r="AB10" s="79">
        <f t="shared" si="6"/>
        <v>2</v>
      </c>
      <c r="AC10" s="79"/>
      <c r="AD10" s="79">
        <v>2</v>
      </c>
      <c r="AE10" s="79">
        <v>1</v>
      </c>
      <c r="AF10" s="79">
        <f t="shared" si="7"/>
        <v>3</v>
      </c>
    </row>
    <row r="11" spans="1:32" s="153" customFormat="1" x14ac:dyDescent="0.2">
      <c r="A11" s="161">
        <v>34</v>
      </c>
      <c r="B11" s="170"/>
      <c r="C11" s="169">
        <f t="shared" si="16"/>
        <v>43697</v>
      </c>
      <c r="D11" s="170" t="s">
        <v>36</v>
      </c>
      <c r="E11" s="169">
        <f t="shared" si="11"/>
        <v>43703</v>
      </c>
      <c r="F11" s="170"/>
      <c r="G11" s="79">
        <v>5</v>
      </c>
      <c r="H11" s="79"/>
      <c r="I11" s="79">
        <v>9</v>
      </c>
      <c r="J11" s="79">
        <v>0</v>
      </c>
      <c r="K11" s="79">
        <v>35</v>
      </c>
      <c r="L11" s="79">
        <v>6</v>
      </c>
      <c r="M11" s="79">
        <f t="shared" si="9"/>
        <v>44</v>
      </c>
      <c r="N11" s="79">
        <f t="shared" si="9"/>
        <v>6</v>
      </c>
      <c r="O11" s="79"/>
      <c r="P11" s="79">
        <v>0</v>
      </c>
      <c r="Q11" s="79">
        <v>0</v>
      </c>
      <c r="R11" s="79">
        <v>0</v>
      </c>
      <c r="S11" s="79">
        <v>0</v>
      </c>
      <c r="T11" s="79">
        <f t="shared" si="10"/>
        <v>0</v>
      </c>
      <c r="U11" s="79">
        <f t="shared" si="10"/>
        <v>0</v>
      </c>
      <c r="V11" s="79"/>
      <c r="W11" s="79">
        <v>0</v>
      </c>
      <c r="X11" s="79">
        <v>0</v>
      </c>
      <c r="Y11" s="79">
        <v>9</v>
      </c>
      <c r="Z11" s="79">
        <v>1</v>
      </c>
      <c r="AA11" s="79">
        <f t="shared" si="5"/>
        <v>9</v>
      </c>
      <c r="AB11" s="79">
        <f t="shared" si="6"/>
        <v>1</v>
      </c>
      <c r="AC11" s="79"/>
      <c r="AD11" s="79">
        <v>0</v>
      </c>
      <c r="AE11" s="79">
        <v>0</v>
      </c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6"/>
        <v>43704</v>
      </c>
      <c r="D12" s="170" t="s">
        <v>36</v>
      </c>
      <c r="E12" s="169">
        <f t="shared" si="11"/>
        <v>43710</v>
      </c>
      <c r="F12" s="170"/>
      <c r="G12" s="79">
        <v>4</v>
      </c>
      <c r="H12" s="79"/>
      <c r="I12" s="79">
        <v>4</v>
      </c>
      <c r="J12" s="79">
        <v>1</v>
      </c>
      <c r="K12" s="79">
        <v>13</v>
      </c>
      <c r="L12" s="79">
        <v>1</v>
      </c>
      <c r="M12" s="79">
        <f t="shared" si="9"/>
        <v>17</v>
      </c>
      <c r="N12" s="79">
        <f t="shared" si="9"/>
        <v>2</v>
      </c>
      <c r="O12" s="79"/>
      <c r="P12" s="79">
        <v>0</v>
      </c>
      <c r="Q12" s="79">
        <v>0</v>
      </c>
      <c r="R12" s="79">
        <v>0</v>
      </c>
      <c r="S12" s="79">
        <v>0</v>
      </c>
      <c r="T12" s="79">
        <f t="shared" si="10"/>
        <v>0</v>
      </c>
      <c r="U12" s="79">
        <f t="shared" si="10"/>
        <v>0</v>
      </c>
      <c r="V12" s="79"/>
      <c r="W12" s="79">
        <v>0</v>
      </c>
      <c r="X12" s="79">
        <v>0</v>
      </c>
      <c r="Y12" s="79">
        <v>4</v>
      </c>
      <c r="Z12" s="79">
        <v>0</v>
      </c>
      <c r="AA12" s="79">
        <f t="shared" si="5"/>
        <v>4</v>
      </c>
      <c r="AB12" s="79">
        <f t="shared" si="6"/>
        <v>0</v>
      </c>
      <c r="AC12" s="79"/>
      <c r="AD12" s="79">
        <v>1</v>
      </c>
      <c r="AE12" s="79">
        <v>0</v>
      </c>
      <c r="AF12" s="79">
        <f t="shared" si="7"/>
        <v>1</v>
      </c>
    </row>
    <row r="13" spans="1:32" s="153" customFormat="1" x14ac:dyDescent="0.2">
      <c r="A13" s="161">
        <v>36</v>
      </c>
      <c r="B13" s="170"/>
      <c r="C13" s="169">
        <f t="shared" si="16"/>
        <v>43711</v>
      </c>
      <c r="D13" s="170" t="s">
        <v>36</v>
      </c>
      <c r="E13" s="169">
        <f t="shared" si="11"/>
        <v>43717</v>
      </c>
      <c r="F13" s="170"/>
      <c r="G13" s="79">
        <v>1</v>
      </c>
      <c r="H13" s="79"/>
      <c r="I13" s="79">
        <v>0</v>
      </c>
      <c r="J13" s="79">
        <v>0</v>
      </c>
      <c r="K13" s="79">
        <v>1</v>
      </c>
      <c r="L13" s="79">
        <v>0</v>
      </c>
      <c r="M13" s="79">
        <f t="shared" si="9"/>
        <v>1</v>
      </c>
      <c r="N13" s="79">
        <f t="shared" si="9"/>
        <v>0</v>
      </c>
      <c r="O13" s="79"/>
      <c r="P13" s="79">
        <v>0</v>
      </c>
      <c r="Q13" s="79">
        <v>0</v>
      </c>
      <c r="R13" s="79">
        <v>0</v>
      </c>
      <c r="S13" s="79">
        <v>0</v>
      </c>
      <c r="T13" s="79">
        <f t="shared" si="10"/>
        <v>0</v>
      </c>
      <c r="U13" s="79">
        <f t="shared" si="10"/>
        <v>0</v>
      </c>
      <c r="V13" s="79"/>
      <c r="W13" s="79">
        <v>0</v>
      </c>
      <c r="X13" s="79">
        <v>0</v>
      </c>
      <c r="Y13" s="79">
        <v>1</v>
      </c>
      <c r="Z13" s="79">
        <v>0</v>
      </c>
      <c r="AA13" s="79">
        <f t="shared" si="5"/>
        <v>1</v>
      </c>
      <c r="AB13" s="79">
        <f t="shared" si="6"/>
        <v>0</v>
      </c>
      <c r="AC13" s="79"/>
      <c r="AD13" s="79">
        <v>0</v>
      </c>
      <c r="AE13" s="79">
        <v>0</v>
      </c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>
        <v>5</v>
      </c>
      <c r="H14" s="79"/>
      <c r="I14" s="79">
        <v>4</v>
      </c>
      <c r="J14" s="79">
        <v>0</v>
      </c>
      <c r="K14" s="79">
        <v>14</v>
      </c>
      <c r="L14" s="79">
        <v>4</v>
      </c>
      <c r="M14" s="79">
        <f t="shared" ref="M14:M17" si="17">K14+I14</f>
        <v>18</v>
      </c>
      <c r="N14" s="79">
        <f t="shared" ref="N14:N17" si="18">L14+J14</f>
        <v>4</v>
      </c>
      <c r="O14" s="79"/>
      <c r="P14" s="79">
        <v>0</v>
      </c>
      <c r="Q14" s="79">
        <v>0</v>
      </c>
      <c r="R14" s="79">
        <v>0</v>
      </c>
      <c r="S14" s="79">
        <v>0</v>
      </c>
      <c r="T14" s="79">
        <f t="shared" ref="T14:T17" si="19">P14+R14</f>
        <v>0</v>
      </c>
      <c r="U14" s="79">
        <f t="shared" ref="U14:U17" si="20">Q14+S14</f>
        <v>0</v>
      </c>
      <c r="V14" s="79"/>
      <c r="W14" s="79">
        <v>1</v>
      </c>
      <c r="X14" s="79">
        <v>0</v>
      </c>
      <c r="Y14" s="79">
        <v>7</v>
      </c>
      <c r="Z14" s="79">
        <v>0</v>
      </c>
      <c r="AA14" s="79">
        <f t="shared" si="5"/>
        <v>8</v>
      </c>
      <c r="AB14" s="79">
        <f t="shared" si="6"/>
        <v>0</v>
      </c>
      <c r="AC14" s="79"/>
      <c r="AD14" s="79">
        <v>0</v>
      </c>
      <c r="AE14" s="79">
        <v>1</v>
      </c>
      <c r="AF14" s="79">
        <f t="shared" si="7"/>
        <v>1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>
        <v>5</v>
      </c>
      <c r="H15" s="79"/>
      <c r="I15" s="79">
        <v>5</v>
      </c>
      <c r="J15" s="79">
        <v>0</v>
      </c>
      <c r="K15" s="79">
        <v>20</v>
      </c>
      <c r="L15" s="79">
        <v>2</v>
      </c>
      <c r="M15" s="79">
        <f t="shared" si="17"/>
        <v>25</v>
      </c>
      <c r="N15" s="79">
        <f t="shared" si="18"/>
        <v>2</v>
      </c>
      <c r="O15" s="79"/>
      <c r="P15" s="79">
        <v>0</v>
      </c>
      <c r="Q15" s="79">
        <v>0</v>
      </c>
      <c r="R15" s="79">
        <v>0</v>
      </c>
      <c r="S15" s="79">
        <v>0</v>
      </c>
      <c r="T15" s="79">
        <f t="shared" si="19"/>
        <v>0</v>
      </c>
      <c r="U15" s="79">
        <f t="shared" si="20"/>
        <v>0</v>
      </c>
      <c r="V15" s="79"/>
      <c r="W15" s="79">
        <v>0</v>
      </c>
      <c r="X15" s="79">
        <v>0</v>
      </c>
      <c r="Y15" s="79">
        <v>8</v>
      </c>
      <c r="Z15" s="79">
        <v>0</v>
      </c>
      <c r="AA15" s="79">
        <f t="shared" si="5"/>
        <v>8</v>
      </c>
      <c r="AB15" s="79">
        <f t="shared" si="6"/>
        <v>0</v>
      </c>
      <c r="AC15" s="79"/>
      <c r="AD15" s="79">
        <v>0</v>
      </c>
      <c r="AE15" s="79">
        <v>0</v>
      </c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>
        <v>5</v>
      </c>
      <c r="H16" s="79"/>
      <c r="I16" s="79">
        <v>8</v>
      </c>
      <c r="J16" s="79">
        <v>0</v>
      </c>
      <c r="K16" s="79">
        <v>31</v>
      </c>
      <c r="L16" s="79">
        <v>7</v>
      </c>
      <c r="M16" s="79">
        <f t="shared" si="17"/>
        <v>39</v>
      </c>
      <c r="N16" s="79">
        <f t="shared" si="18"/>
        <v>7</v>
      </c>
      <c r="O16" s="79"/>
      <c r="P16" s="79">
        <v>0</v>
      </c>
      <c r="Q16" s="79">
        <v>0</v>
      </c>
      <c r="R16" s="79">
        <v>0</v>
      </c>
      <c r="S16" s="79">
        <v>0</v>
      </c>
      <c r="T16" s="79">
        <f t="shared" si="19"/>
        <v>0</v>
      </c>
      <c r="U16" s="79">
        <f t="shared" si="20"/>
        <v>0</v>
      </c>
      <c r="V16" s="79"/>
      <c r="W16" s="79">
        <v>1</v>
      </c>
      <c r="X16" s="79">
        <v>0</v>
      </c>
      <c r="Y16" s="79">
        <v>10</v>
      </c>
      <c r="Z16" s="79">
        <v>4</v>
      </c>
      <c r="AA16" s="79">
        <f t="shared" si="5"/>
        <v>11</v>
      </c>
      <c r="AB16" s="79">
        <f t="shared" si="6"/>
        <v>4</v>
      </c>
      <c r="AC16" s="79"/>
      <c r="AD16" s="79">
        <v>0</v>
      </c>
      <c r="AE16" s="79">
        <v>0</v>
      </c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" si="21">C16+7</f>
        <v>43739</v>
      </c>
      <c r="D17" s="170" t="s">
        <v>36</v>
      </c>
      <c r="E17" s="169">
        <f t="shared" ref="E17" si="22">E16+7</f>
        <v>43745</v>
      </c>
      <c r="F17" s="170"/>
      <c r="G17" s="79">
        <v>1</v>
      </c>
      <c r="H17" s="79"/>
      <c r="I17" s="79">
        <v>3</v>
      </c>
      <c r="J17" s="79">
        <v>0</v>
      </c>
      <c r="K17" s="79">
        <v>2</v>
      </c>
      <c r="L17" s="79">
        <v>0</v>
      </c>
      <c r="M17" s="79">
        <f t="shared" si="17"/>
        <v>5</v>
      </c>
      <c r="N17" s="79">
        <f t="shared" si="18"/>
        <v>0</v>
      </c>
      <c r="O17" s="79"/>
      <c r="P17" s="79">
        <v>0</v>
      </c>
      <c r="Q17" s="79">
        <v>0</v>
      </c>
      <c r="R17" s="79">
        <v>0</v>
      </c>
      <c r="S17" s="79">
        <v>0</v>
      </c>
      <c r="T17" s="79">
        <f t="shared" si="19"/>
        <v>0</v>
      </c>
      <c r="U17" s="79">
        <f t="shared" si="20"/>
        <v>0</v>
      </c>
      <c r="V17" s="79"/>
      <c r="W17" s="79">
        <v>0</v>
      </c>
      <c r="X17" s="79">
        <v>0</v>
      </c>
      <c r="Y17" s="79">
        <v>1</v>
      </c>
      <c r="Z17" s="79">
        <v>1</v>
      </c>
      <c r="AA17" s="79">
        <f t="shared" si="5"/>
        <v>1</v>
      </c>
      <c r="AB17" s="79">
        <f t="shared" si="6"/>
        <v>1</v>
      </c>
      <c r="AC17" s="79"/>
      <c r="AD17" s="79">
        <v>0</v>
      </c>
      <c r="AE17" s="79">
        <v>0</v>
      </c>
      <c r="AF17" s="79">
        <f t="shared" si="7"/>
        <v>0</v>
      </c>
    </row>
    <row r="18" spans="1:33" s="153" customFormat="1" ht="6" customHeight="1" x14ac:dyDescent="0.2">
      <c r="A18" s="161"/>
      <c r="B18" s="170"/>
      <c r="C18" s="169"/>
      <c r="D18" s="174"/>
      <c r="E18" s="169"/>
      <c r="F18" s="170"/>
      <c r="G18" s="79"/>
      <c r="H18" s="79"/>
      <c r="I18" s="79"/>
      <c r="J18" s="79"/>
      <c r="K18" s="79"/>
      <c r="L18" s="79"/>
      <c r="M18" s="79"/>
      <c r="N18" s="79"/>
      <c r="O18" s="172"/>
      <c r="P18" s="79"/>
      <c r="Q18" s="79"/>
      <c r="R18" s="79"/>
      <c r="S18" s="79"/>
      <c r="T18" s="79"/>
      <c r="U18" s="79"/>
      <c r="V18" s="172"/>
      <c r="W18" s="79"/>
      <c r="X18" s="79"/>
      <c r="Y18" s="79"/>
      <c r="Z18" s="79"/>
      <c r="AA18" s="79"/>
      <c r="AB18" s="79"/>
      <c r="AC18" s="172"/>
      <c r="AD18" s="79"/>
      <c r="AE18" s="79"/>
      <c r="AF18" s="172"/>
    </row>
    <row r="19" spans="1:33" s="154" customFormat="1" ht="19.5" customHeight="1" x14ac:dyDescent="0.2">
      <c r="A19" s="161"/>
      <c r="B19" s="161"/>
      <c r="C19" s="175"/>
      <c r="D19" s="176"/>
      <c r="E19" s="177" t="s">
        <v>115</v>
      </c>
      <c r="F19" s="77"/>
      <c r="G19" s="77">
        <f>SUM(G5:G17)</f>
        <v>50</v>
      </c>
      <c r="H19" s="77"/>
      <c r="I19" s="77">
        <f t="shared" ref="I19:N19" si="23">SUM(I5:I17)</f>
        <v>76</v>
      </c>
      <c r="J19" s="77">
        <f t="shared" si="23"/>
        <v>6</v>
      </c>
      <c r="K19" s="77">
        <f t="shared" si="23"/>
        <v>470</v>
      </c>
      <c r="L19" s="77">
        <f t="shared" si="23"/>
        <v>98</v>
      </c>
      <c r="M19" s="77">
        <f t="shared" si="23"/>
        <v>546</v>
      </c>
      <c r="N19" s="77">
        <f t="shared" si="23"/>
        <v>104</v>
      </c>
      <c r="O19" s="173"/>
      <c r="P19" s="77">
        <f t="shared" ref="P19:U19" si="24">SUM(P5:P17)</f>
        <v>0</v>
      </c>
      <c r="Q19" s="77">
        <f t="shared" si="24"/>
        <v>0</v>
      </c>
      <c r="R19" s="77">
        <f t="shared" si="24"/>
        <v>0</v>
      </c>
      <c r="S19" s="77">
        <f t="shared" si="24"/>
        <v>0</v>
      </c>
      <c r="T19" s="77">
        <f t="shared" si="24"/>
        <v>0</v>
      </c>
      <c r="U19" s="77">
        <f t="shared" si="24"/>
        <v>0</v>
      </c>
      <c r="V19" s="173"/>
      <c r="W19" s="77">
        <f t="shared" ref="W19:AB19" si="25">SUM(W5:W17)</f>
        <v>2</v>
      </c>
      <c r="X19" s="77">
        <f t="shared" si="25"/>
        <v>0</v>
      </c>
      <c r="Y19" s="77">
        <f t="shared" si="25"/>
        <v>118</v>
      </c>
      <c r="Z19" s="77">
        <f t="shared" si="25"/>
        <v>17</v>
      </c>
      <c r="AA19" s="77">
        <f t="shared" si="25"/>
        <v>120</v>
      </c>
      <c r="AB19" s="77">
        <f t="shared" si="25"/>
        <v>17</v>
      </c>
      <c r="AC19" s="173"/>
      <c r="AD19" s="77">
        <f>SUM(AD5:AD17)</f>
        <v>9</v>
      </c>
      <c r="AE19" s="77">
        <f>SUM(AE5:AE17)</f>
        <v>14</v>
      </c>
      <c r="AF19" s="77">
        <f>SUM(AF5:AF17)</f>
        <v>23</v>
      </c>
    </row>
    <row r="20" spans="1:33" s="178" customFormat="1" x14ac:dyDescent="0.2">
      <c r="A20" s="179"/>
      <c r="B20" s="77"/>
      <c r="C20" s="180"/>
      <c r="D20" s="181"/>
      <c r="E20" s="182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152"/>
    </row>
    <row r="21" spans="1:33" s="153" customFormat="1" ht="14.25" x14ac:dyDescent="0.2">
      <c r="A21" s="150" t="s">
        <v>110</v>
      </c>
      <c r="B21" s="151"/>
      <c r="C21" s="151"/>
      <c r="D21" s="151"/>
      <c r="E21" s="151"/>
      <c r="F21" s="79"/>
      <c r="G21" s="183">
        <v>72</v>
      </c>
      <c r="H21" s="183"/>
      <c r="I21" s="183">
        <v>37</v>
      </c>
      <c r="J21" s="183">
        <v>4</v>
      </c>
      <c r="K21" s="183">
        <v>1042</v>
      </c>
      <c r="L21" s="183">
        <v>185</v>
      </c>
      <c r="M21" s="183">
        <f>I21+K21</f>
        <v>1079</v>
      </c>
      <c r="N21" s="183">
        <f>J21+L21</f>
        <v>189</v>
      </c>
      <c r="O21" s="183"/>
      <c r="P21" s="183"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/>
      <c r="W21" s="183">
        <v>2</v>
      </c>
      <c r="X21" s="183">
        <v>0</v>
      </c>
      <c r="Y21" s="183">
        <v>64</v>
      </c>
      <c r="Z21" s="183">
        <v>26</v>
      </c>
      <c r="AA21" s="183">
        <f>W21+Y21</f>
        <v>66</v>
      </c>
      <c r="AB21" s="183">
        <f>X21+Z21</f>
        <v>26</v>
      </c>
      <c r="AC21" s="183"/>
      <c r="AD21" s="183">
        <v>2</v>
      </c>
      <c r="AE21" s="183">
        <v>16</v>
      </c>
      <c r="AF21" s="183">
        <v>20</v>
      </c>
      <c r="AG21" s="152"/>
    </row>
    <row r="22" spans="1:33" s="154" customFormat="1" ht="14.25" x14ac:dyDescent="0.2">
      <c r="A22" s="150" t="s">
        <v>84</v>
      </c>
      <c r="B22" s="151"/>
      <c r="C22" s="151"/>
      <c r="D22" s="151"/>
      <c r="E22" s="151"/>
      <c r="G22" s="183">
        <v>48</v>
      </c>
      <c r="H22" s="183"/>
      <c r="I22" s="183">
        <v>58</v>
      </c>
      <c r="J22" s="183">
        <v>7</v>
      </c>
      <c r="K22" s="183">
        <v>150</v>
      </c>
      <c r="L22" s="183">
        <v>19</v>
      </c>
      <c r="M22" s="183">
        <v>208</v>
      </c>
      <c r="N22" s="183">
        <v>26</v>
      </c>
      <c r="O22" s="183"/>
      <c r="P22" s="183">
        <v>0</v>
      </c>
      <c r="Q22" s="183">
        <v>0</v>
      </c>
      <c r="R22" s="183">
        <v>0</v>
      </c>
      <c r="S22" s="183">
        <v>0</v>
      </c>
      <c r="T22" s="183">
        <v>0</v>
      </c>
      <c r="U22" s="183">
        <v>0</v>
      </c>
      <c r="V22" s="183"/>
      <c r="W22" s="183">
        <v>3</v>
      </c>
      <c r="X22" s="183">
        <v>0</v>
      </c>
      <c r="Y22" s="183">
        <v>49</v>
      </c>
      <c r="Z22" s="183">
        <v>24</v>
      </c>
      <c r="AA22" s="183">
        <v>52</v>
      </c>
      <c r="AB22" s="183">
        <v>24</v>
      </c>
      <c r="AC22" s="183"/>
      <c r="AD22" s="183">
        <v>2</v>
      </c>
      <c r="AE22" s="183">
        <v>7</v>
      </c>
      <c r="AF22" s="183">
        <v>9</v>
      </c>
    </row>
    <row r="23" spans="1:33" s="154" customFormat="1" ht="14.25" x14ac:dyDescent="0.2">
      <c r="A23" s="150" t="s">
        <v>92</v>
      </c>
      <c r="B23" s="151"/>
      <c r="C23" s="151"/>
      <c r="D23" s="151"/>
      <c r="E23" s="151"/>
      <c r="G23" s="183">
        <v>52</v>
      </c>
      <c r="H23" s="183"/>
      <c r="I23" s="183">
        <v>45</v>
      </c>
      <c r="J23" s="183">
        <v>9</v>
      </c>
      <c r="K23" s="183">
        <v>109</v>
      </c>
      <c r="L23" s="183">
        <v>13</v>
      </c>
      <c r="M23" s="183">
        <v>154</v>
      </c>
      <c r="N23" s="183">
        <v>22</v>
      </c>
      <c r="O23" s="183"/>
      <c r="P23" s="183">
        <v>0</v>
      </c>
      <c r="Q23" s="183">
        <v>0</v>
      </c>
      <c r="R23" s="183">
        <v>0</v>
      </c>
      <c r="S23" s="183">
        <v>0</v>
      </c>
      <c r="T23" s="183">
        <v>0</v>
      </c>
      <c r="U23" s="183">
        <v>0</v>
      </c>
      <c r="V23" s="183"/>
      <c r="W23" s="183">
        <v>4</v>
      </c>
      <c r="X23" s="183">
        <v>0</v>
      </c>
      <c r="Y23" s="183">
        <v>59</v>
      </c>
      <c r="Z23" s="183">
        <v>41</v>
      </c>
      <c r="AA23" s="183">
        <v>63</v>
      </c>
      <c r="AB23" s="183">
        <v>41</v>
      </c>
      <c r="AC23" s="183"/>
      <c r="AD23" s="183">
        <v>1</v>
      </c>
      <c r="AE23" s="183">
        <v>9</v>
      </c>
      <c r="AF23" s="183">
        <v>10</v>
      </c>
    </row>
    <row r="24" spans="1:33" s="154" customFormat="1" ht="14.25" x14ac:dyDescent="0.2">
      <c r="A24" s="150" t="s">
        <v>93</v>
      </c>
      <c r="B24" s="151"/>
      <c r="C24" s="151"/>
      <c r="D24" s="151"/>
      <c r="E24" s="151"/>
      <c r="G24" s="183">
        <v>49</v>
      </c>
      <c r="H24" s="183"/>
      <c r="I24" s="183">
        <v>21</v>
      </c>
      <c r="J24" s="183">
        <v>3</v>
      </c>
      <c r="K24" s="183">
        <v>322</v>
      </c>
      <c r="L24" s="183">
        <v>54</v>
      </c>
      <c r="M24" s="183">
        <v>343</v>
      </c>
      <c r="N24" s="183">
        <v>57</v>
      </c>
      <c r="O24" s="183"/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/>
      <c r="W24" s="183">
        <v>2</v>
      </c>
      <c r="X24" s="183">
        <v>0</v>
      </c>
      <c r="Y24" s="183">
        <v>54</v>
      </c>
      <c r="Z24" s="183">
        <v>5</v>
      </c>
      <c r="AA24" s="183">
        <v>56</v>
      </c>
      <c r="AB24" s="183">
        <v>5</v>
      </c>
      <c r="AC24" s="183"/>
      <c r="AD24" s="183">
        <v>12</v>
      </c>
      <c r="AE24" s="183">
        <v>57</v>
      </c>
      <c r="AF24" s="183">
        <v>69</v>
      </c>
    </row>
    <row r="25" spans="1:33" s="157" customFormat="1" x14ac:dyDescent="0.2">
      <c r="A25" s="155" t="s">
        <v>37</v>
      </c>
      <c r="B25" s="155"/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</row>
    <row r="26" spans="1:33" s="157" customFormat="1" x14ac:dyDescent="0.2">
      <c r="A26" s="156" t="s">
        <v>38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3" s="157" customFormat="1" x14ac:dyDescent="0.2">
      <c r="A27" s="156" t="s">
        <v>77</v>
      </c>
      <c r="B27" s="156"/>
      <c r="C27" s="156"/>
      <c r="D27" s="156"/>
      <c r="E27" s="156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8"/>
      <c r="Z27" s="158"/>
      <c r="AA27" s="155"/>
      <c r="AB27" s="155"/>
      <c r="AC27" s="155"/>
      <c r="AD27" s="155"/>
    </row>
    <row r="28" spans="1:33" s="157" customFormat="1" x14ac:dyDescent="0.2">
      <c r="A28" s="156" t="s">
        <v>39</v>
      </c>
      <c r="B28" s="156"/>
      <c r="C28" s="156"/>
      <c r="D28" s="156"/>
      <c r="E28" s="156"/>
    </row>
    <row r="29" spans="1:33" s="153" customFormat="1" x14ac:dyDescent="0.2">
      <c r="A29" s="156" t="s">
        <v>40</v>
      </c>
      <c r="B29" s="156"/>
      <c r="C29" s="156"/>
      <c r="D29" s="156"/>
      <c r="E29" s="156"/>
    </row>
    <row r="30" spans="1:33" x14ac:dyDescent="0.2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 t="s">
        <v>56</v>
      </c>
      <c r="L30" s="83"/>
      <c r="M30" s="83"/>
      <c r="N30" s="83"/>
      <c r="AA30" s="80" t="s">
        <v>56</v>
      </c>
    </row>
    <row r="31" spans="1:33" x14ac:dyDescent="0.2">
      <c r="B31" s="84"/>
      <c r="C31" s="84"/>
      <c r="D31" s="84"/>
      <c r="E31" s="84"/>
      <c r="F31" s="85"/>
    </row>
    <row r="33" spans="11:11" x14ac:dyDescent="0.2">
      <c r="K33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0"/>
  <sheetViews>
    <sheetView zoomScale="110" zoomScaleNormal="110" workbookViewId="0">
      <selection activeCell="AD18" sqref="AD1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  <col min="29" max="29" width="19" customWidth="1"/>
    <col min="30" max="30" width="7.28515625" customWidth="1"/>
  </cols>
  <sheetData>
    <row r="1" spans="1:30" s="184" customFormat="1" ht="14.25" x14ac:dyDescent="0.2">
      <c r="A1" s="184" t="s">
        <v>112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3.5" customHeight="1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 t="s">
        <v>120</v>
      </c>
    </row>
    <row r="5" spans="1:30" s="184" customFormat="1" ht="1.5" customHeight="1" x14ac:dyDescent="0.2">
      <c r="A5" s="233">
        <v>35</v>
      </c>
      <c r="B5" s="234"/>
      <c r="C5" s="235">
        <v>43704</v>
      </c>
      <c r="D5" s="236" t="s">
        <v>42</v>
      </c>
      <c r="E5" s="235">
        <f t="shared" ref="E5:E13" si="0">C5+6</f>
        <v>43710</v>
      </c>
      <c r="F5" s="234"/>
      <c r="G5" s="237">
        <v>0</v>
      </c>
      <c r="H5" s="237"/>
      <c r="I5" s="237"/>
      <c r="J5" s="237"/>
      <c r="K5" s="237"/>
      <c r="L5" s="237"/>
      <c r="M5" s="237">
        <f t="shared" ref="M5:N6" si="1">I5+K5</f>
        <v>0</v>
      </c>
      <c r="N5" s="237">
        <f t="shared" si="1"/>
        <v>0</v>
      </c>
      <c r="O5" s="237"/>
      <c r="P5" s="237"/>
      <c r="Q5" s="237"/>
      <c r="R5" s="237"/>
      <c r="S5" s="237"/>
      <c r="T5" s="237">
        <f>P5+R5</f>
        <v>0</v>
      </c>
      <c r="U5" s="237">
        <f>Q5+S5</f>
        <v>0</v>
      </c>
      <c r="V5" s="237"/>
      <c r="W5" s="238"/>
      <c r="X5" s="238"/>
      <c r="Y5" s="238"/>
      <c r="Z5" s="238"/>
      <c r="AA5" s="238">
        <f t="shared" ref="AA5:AB6" si="2">W5+Y5</f>
        <v>0</v>
      </c>
      <c r="AB5" s="238">
        <f t="shared" si="2"/>
        <v>0</v>
      </c>
      <c r="AD5" s="25"/>
    </row>
    <row r="6" spans="1:30" s="34" customFormat="1" ht="0.75" customHeight="1" x14ac:dyDescent="0.2">
      <c r="A6" s="196">
        <v>36</v>
      </c>
      <c r="B6" s="196"/>
      <c r="C6" s="193">
        <f t="shared" ref="C6:C17" si="3">C5+7</f>
        <v>43711</v>
      </c>
      <c r="D6" s="195" t="s">
        <v>42</v>
      </c>
      <c r="E6" s="193">
        <f t="shared" si="0"/>
        <v>43717</v>
      </c>
      <c r="F6" s="196"/>
      <c r="G6" s="25">
        <v>0</v>
      </c>
      <c r="H6" s="188"/>
      <c r="I6" s="188" t="s">
        <v>72</v>
      </c>
      <c r="J6" s="188" t="s">
        <v>72</v>
      </c>
      <c r="K6" s="188" t="s">
        <v>72</v>
      </c>
      <c r="L6" s="188" t="s">
        <v>72</v>
      </c>
      <c r="M6" s="25" t="e">
        <f t="shared" si="1"/>
        <v>#VALUE!</v>
      </c>
      <c r="N6" s="25" t="e">
        <f t="shared" si="1"/>
        <v>#VALUE!</v>
      </c>
      <c r="O6" s="188"/>
      <c r="P6" s="188"/>
      <c r="Q6" s="188"/>
      <c r="R6" s="188"/>
      <c r="S6" s="188"/>
      <c r="T6" s="25">
        <f t="shared" ref="T6:T11" si="4">P6+R6</f>
        <v>0</v>
      </c>
      <c r="U6" s="25">
        <f t="shared" ref="U6:U11" si="5">Q6+S6</f>
        <v>0</v>
      </c>
      <c r="V6" s="188"/>
      <c r="W6" s="197"/>
      <c r="X6" s="197"/>
      <c r="Y6" s="197"/>
      <c r="Z6" s="197"/>
      <c r="AA6" s="194">
        <f t="shared" si="2"/>
        <v>0</v>
      </c>
      <c r="AB6" s="194">
        <f t="shared" si="2"/>
        <v>0</v>
      </c>
    </row>
    <row r="7" spans="1:30" s="34" customFormat="1" x14ac:dyDescent="0.2">
      <c r="A7" s="196">
        <v>37</v>
      </c>
      <c r="B7" s="196"/>
      <c r="C7" s="193">
        <f t="shared" si="3"/>
        <v>43718</v>
      </c>
      <c r="D7" s="195" t="s">
        <v>42</v>
      </c>
      <c r="E7" s="193">
        <f t="shared" si="0"/>
        <v>43724</v>
      </c>
      <c r="F7" s="196"/>
      <c r="G7" s="25">
        <v>7</v>
      </c>
      <c r="H7" s="188"/>
      <c r="I7" s="188">
        <v>240</v>
      </c>
      <c r="J7" s="188">
        <v>8</v>
      </c>
      <c r="K7" s="188">
        <v>161</v>
      </c>
      <c r="L7" s="188">
        <v>13</v>
      </c>
      <c r="M7" s="25">
        <f t="shared" ref="M7:M11" si="6">I7+K7</f>
        <v>401</v>
      </c>
      <c r="N7" s="25">
        <f t="shared" ref="N7:N11" si="7">J7+L7</f>
        <v>21</v>
      </c>
      <c r="O7" s="188"/>
      <c r="P7" s="188">
        <v>1</v>
      </c>
      <c r="Q7" s="188">
        <v>0</v>
      </c>
      <c r="R7" s="188">
        <v>0</v>
      </c>
      <c r="S7" s="188">
        <v>0</v>
      </c>
      <c r="T7" s="25">
        <f t="shared" si="4"/>
        <v>1</v>
      </c>
      <c r="U7" s="25">
        <f t="shared" si="5"/>
        <v>0</v>
      </c>
      <c r="V7" s="188"/>
      <c r="W7" s="197">
        <v>3</v>
      </c>
      <c r="X7" s="197">
        <v>1</v>
      </c>
      <c r="Y7" s="197">
        <v>136</v>
      </c>
      <c r="Z7" s="197">
        <v>39</v>
      </c>
      <c r="AA7" s="194">
        <f t="shared" ref="AA7:AA11" si="8">W7+Y7</f>
        <v>139</v>
      </c>
      <c r="AB7" s="194">
        <f t="shared" ref="AB7:AB11" si="9">X7+Z7</f>
        <v>40</v>
      </c>
      <c r="AD7" s="239">
        <f>SUM(AA7,T7,M7)</f>
        <v>541</v>
      </c>
    </row>
    <row r="8" spans="1:30" s="34" customFormat="1" x14ac:dyDescent="0.2">
      <c r="A8" s="196">
        <v>38</v>
      </c>
      <c r="B8" s="196"/>
      <c r="C8" s="193">
        <f t="shared" si="3"/>
        <v>43725</v>
      </c>
      <c r="D8" s="195" t="s">
        <v>42</v>
      </c>
      <c r="E8" s="193">
        <f t="shared" si="0"/>
        <v>43731</v>
      </c>
      <c r="F8" s="196"/>
      <c r="G8" s="25">
        <v>5</v>
      </c>
      <c r="H8" s="188"/>
      <c r="I8" s="188">
        <v>89</v>
      </c>
      <c r="J8" s="188">
        <v>1</v>
      </c>
      <c r="K8" s="188">
        <v>100</v>
      </c>
      <c r="L8" s="188">
        <v>10</v>
      </c>
      <c r="M8" s="25">
        <f t="shared" si="6"/>
        <v>189</v>
      </c>
      <c r="N8" s="25">
        <f t="shared" si="7"/>
        <v>11</v>
      </c>
      <c r="O8" s="188"/>
      <c r="P8" s="188">
        <v>0</v>
      </c>
      <c r="Q8" s="188">
        <v>0</v>
      </c>
      <c r="R8" s="188">
        <v>1</v>
      </c>
      <c r="S8" s="188">
        <v>1</v>
      </c>
      <c r="T8" s="25">
        <f t="shared" si="4"/>
        <v>1</v>
      </c>
      <c r="U8" s="25">
        <f t="shared" si="5"/>
        <v>1</v>
      </c>
      <c r="V8" s="188"/>
      <c r="W8" s="197">
        <v>6</v>
      </c>
      <c r="X8" s="197">
        <v>2</v>
      </c>
      <c r="Y8" s="197">
        <v>139</v>
      </c>
      <c r="Z8" s="197">
        <v>37</v>
      </c>
      <c r="AA8" s="194">
        <f t="shared" si="8"/>
        <v>145</v>
      </c>
      <c r="AB8" s="194">
        <f t="shared" si="9"/>
        <v>39</v>
      </c>
      <c r="AD8" s="239">
        <f t="shared" ref="AD8:AD24" si="10">SUM(AA8,T8,M8)</f>
        <v>335</v>
      </c>
    </row>
    <row r="9" spans="1:30" s="34" customFormat="1" x14ac:dyDescent="0.2">
      <c r="A9" s="196">
        <v>39</v>
      </c>
      <c r="B9" s="196"/>
      <c r="C9" s="193">
        <f t="shared" si="3"/>
        <v>43732</v>
      </c>
      <c r="D9" s="195" t="s">
        <v>42</v>
      </c>
      <c r="E9" s="193">
        <f t="shared" si="0"/>
        <v>43738</v>
      </c>
      <c r="F9" s="196"/>
      <c r="G9" s="25">
        <v>5</v>
      </c>
      <c r="H9" s="188"/>
      <c r="I9" s="188">
        <v>118</v>
      </c>
      <c r="J9" s="188">
        <v>6</v>
      </c>
      <c r="K9" s="188">
        <v>107</v>
      </c>
      <c r="L9" s="188">
        <v>15</v>
      </c>
      <c r="M9" s="25">
        <f t="shared" si="6"/>
        <v>225</v>
      </c>
      <c r="N9" s="25">
        <f t="shared" si="7"/>
        <v>21</v>
      </c>
      <c r="O9" s="188"/>
      <c r="P9" s="188">
        <v>1</v>
      </c>
      <c r="Q9" s="188">
        <v>1</v>
      </c>
      <c r="R9" s="188">
        <v>13</v>
      </c>
      <c r="S9" s="188">
        <v>13</v>
      </c>
      <c r="T9" s="25">
        <f t="shared" si="4"/>
        <v>14</v>
      </c>
      <c r="U9" s="25">
        <f t="shared" si="5"/>
        <v>14</v>
      </c>
      <c r="V9" s="188"/>
      <c r="W9" s="197">
        <v>7</v>
      </c>
      <c r="X9" s="197">
        <v>6</v>
      </c>
      <c r="Y9" s="197">
        <v>87</v>
      </c>
      <c r="Z9" s="197">
        <v>22</v>
      </c>
      <c r="AA9" s="194">
        <f t="shared" si="8"/>
        <v>94</v>
      </c>
      <c r="AB9" s="194">
        <f t="shared" si="9"/>
        <v>28</v>
      </c>
      <c r="AD9" s="239">
        <f t="shared" si="10"/>
        <v>333</v>
      </c>
    </row>
    <row r="10" spans="1:30" s="34" customFormat="1" x14ac:dyDescent="0.2">
      <c r="A10" s="192">
        <v>40</v>
      </c>
      <c r="B10" s="196"/>
      <c r="C10" s="193">
        <f t="shared" si="3"/>
        <v>43739</v>
      </c>
      <c r="D10" s="195" t="s">
        <v>42</v>
      </c>
      <c r="E10" s="193">
        <f t="shared" si="0"/>
        <v>43745</v>
      </c>
      <c r="F10" s="196"/>
      <c r="G10" s="25">
        <v>5</v>
      </c>
      <c r="H10" s="188"/>
      <c r="I10" s="188">
        <v>90</v>
      </c>
      <c r="J10" s="188">
        <v>8</v>
      </c>
      <c r="K10" s="188">
        <v>165</v>
      </c>
      <c r="L10" s="188">
        <v>18</v>
      </c>
      <c r="M10" s="25">
        <f t="shared" si="6"/>
        <v>255</v>
      </c>
      <c r="N10" s="25">
        <f t="shared" si="7"/>
        <v>26</v>
      </c>
      <c r="O10" s="188"/>
      <c r="P10" s="188">
        <v>1</v>
      </c>
      <c r="Q10" s="188">
        <v>0</v>
      </c>
      <c r="R10" s="188">
        <v>8</v>
      </c>
      <c r="S10" s="188">
        <v>8</v>
      </c>
      <c r="T10" s="25">
        <f t="shared" si="4"/>
        <v>9</v>
      </c>
      <c r="U10" s="25">
        <f t="shared" si="5"/>
        <v>8</v>
      </c>
      <c r="V10" s="188"/>
      <c r="W10" s="197">
        <v>0</v>
      </c>
      <c r="X10" s="197">
        <v>2</v>
      </c>
      <c r="Y10" s="197">
        <v>34</v>
      </c>
      <c r="Z10" s="197">
        <v>7</v>
      </c>
      <c r="AA10" s="194">
        <f t="shared" si="8"/>
        <v>34</v>
      </c>
      <c r="AB10" s="194">
        <f t="shared" si="9"/>
        <v>9</v>
      </c>
      <c r="AD10" s="239">
        <f t="shared" si="10"/>
        <v>298</v>
      </c>
    </row>
    <row r="11" spans="1:30" s="34" customFormat="1" x14ac:dyDescent="0.2">
      <c r="A11" s="192">
        <v>41</v>
      </c>
      <c r="B11" s="196"/>
      <c r="C11" s="193">
        <f t="shared" si="3"/>
        <v>43746</v>
      </c>
      <c r="D11" s="195" t="s">
        <v>42</v>
      </c>
      <c r="E11" s="193">
        <f t="shared" si="0"/>
        <v>43752</v>
      </c>
      <c r="F11" s="196"/>
      <c r="G11" s="25">
        <v>5</v>
      </c>
      <c r="H11" s="188"/>
      <c r="I11" s="188">
        <v>67</v>
      </c>
      <c r="J11" s="188">
        <v>7</v>
      </c>
      <c r="K11" s="188">
        <v>164</v>
      </c>
      <c r="L11" s="188">
        <v>30</v>
      </c>
      <c r="M11" s="25">
        <f t="shared" si="6"/>
        <v>231</v>
      </c>
      <c r="N11" s="25">
        <f t="shared" si="7"/>
        <v>37</v>
      </c>
      <c r="O11" s="196"/>
      <c r="P11" s="188">
        <v>2</v>
      </c>
      <c r="Q11" s="188">
        <v>2</v>
      </c>
      <c r="R11" s="188">
        <v>11</v>
      </c>
      <c r="S11" s="188">
        <v>9</v>
      </c>
      <c r="T11" s="25">
        <f t="shared" si="4"/>
        <v>13</v>
      </c>
      <c r="U11" s="25">
        <f t="shared" si="5"/>
        <v>11</v>
      </c>
      <c r="V11" s="196"/>
      <c r="W11" s="197">
        <v>0</v>
      </c>
      <c r="X11" s="197">
        <v>0</v>
      </c>
      <c r="Y11" s="197">
        <v>13</v>
      </c>
      <c r="Z11" s="197">
        <v>4</v>
      </c>
      <c r="AA11" s="194">
        <f t="shared" si="8"/>
        <v>13</v>
      </c>
      <c r="AB11" s="194">
        <f t="shared" si="9"/>
        <v>4</v>
      </c>
      <c r="AD11" s="239">
        <f t="shared" si="10"/>
        <v>257</v>
      </c>
    </row>
    <row r="12" spans="1:30" s="34" customFormat="1" x14ac:dyDescent="0.2">
      <c r="A12" s="192">
        <v>42</v>
      </c>
      <c r="B12" s="196"/>
      <c r="C12" s="193">
        <f t="shared" si="3"/>
        <v>43753</v>
      </c>
      <c r="D12" s="195" t="s">
        <v>42</v>
      </c>
      <c r="E12" s="193">
        <f t="shared" si="0"/>
        <v>43759</v>
      </c>
      <c r="F12" s="196"/>
      <c r="G12" s="25">
        <v>5</v>
      </c>
      <c r="H12" s="188"/>
      <c r="I12" s="198">
        <v>42</v>
      </c>
      <c r="J12" s="198">
        <v>5</v>
      </c>
      <c r="K12" s="198">
        <v>122</v>
      </c>
      <c r="L12" s="198">
        <v>24</v>
      </c>
      <c r="M12" s="25">
        <f t="shared" ref="M12:M17" si="11">I12+K12</f>
        <v>164</v>
      </c>
      <c r="N12" s="25">
        <f t="shared" ref="N12:N17" si="12">J12+L12</f>
        <v>29</v>
      </c>
      <c r="O12" s="196"/>
      <c r="P12" s="198">
        <v>3</v>
      </c>
      <c r="Q12" s="198">
        <v>3</v>
      </c>
      <c r="R12" s="198">
        <v>28</v>
      </c>
      <c r="S12" s="198">
        <v>23</v>
      </c>
      <c r="T12" s="25">
        <f t="shared" ref="T12:T17" si="13">P12+R12</f>
        <v>31</v>
      </c>
      <c r="U12" s="25">
        <f t="shared" ref="U12:U17" si="14">Q12+S12</f>
        <v>26</v>
      </c>
      <c r="V12" s="196"/>
      <c r="W12" s="198">
        <v>2</v>
      </c>
      <c r="X12" s="198">
        <v>2</v>
      </c>
      <c r="Y12" s="198">
        <v>240</v>
      </c>
      <c r="Z12" s="198">
        <v>43</v>
      </c>
      <c r="AA12" s="194">
        <f t="shared" ref="AA12:AA17" si="15">W12+Y12</f>
        <v>242</v>
      </c>
      <c r="AB12" s="194">
        <f t="shared" ref="AB12:AB17" si="16">X12+Z12</f>
        <v>45</v>
      </c>
      <c r="AD12" s="239">
        <f t="shared" si="10"/>
        <v>437</v>
      </c>
    </row>
    <row r="13" spans="1:30" s="34" customFormat="1" x14ac:dyDescent="0.2">
      <c r="A13" s="196">
        <v>43</v>
      </c>
      <c r="B13" s="196"/>
      <c r="C13" s="193">
        <f t="shared" si="3"/>
        <v>43760</v>
      </c>
      <c r="D13" s="195" t="s">
        <v>42</v>
      </c>
      <c r="E13" s="193">
        <f t="shared" si="0"/>
        <v>43766</v>
      </c>
      <c r="F13" s="196"/>
      <c r="G13" s="25">
        <v>5</v>
      </c>
      <c r="H13" s="188"/>
      <c r="I13" s="198">
        <v>15</v>
      </c>
      <c r="J13" s="198">
        <v>1</v>
      </c>
      <c r="K13" s="198">
        <v>13</v>
      </c>
      <c r="L13" s="198">
        <v>6</v>
      </c>
      <c r="M13" s="25">
        <f t="shared" si="11"/>
        <v>28</v>
      </c>
      <c r="N13" s="25">
        <f t="shared" si="12"/>
        <v>7</v>
      </c>
      <c r="O13" s="196"/>
      <c r="P13" s="198">
        <v>1</v>
      </c>
      <c r="Q13" s="198">
        <v>1</v>
      </c>
      <c r="R13" s="198">
        <v>19</v>
      </c>
      <c r="S13" s="198">
        <v>16</v>
      </c>
      <c r="T13" s="25">
        <f t="shared" si="13"/>
        <v>20</v>
      </c>
      <c r="U13" s="25">
        <f t="shared" si="14"/>
        <v>17</v>
      </c>
      <c r="V13" s="196"/>
      <c r="W13" s="198">
        <v>18</v>
      </c>
      <c r="X13" s="198">
        <v>3</v>
      </c>
      <c r="Y13" s="198">
        <v>19</v>
      </c>
      <c r="Z13" s="198">
        <v>3</v>
      </c>
      <c r="AA13" s="194">
        <f t="shared" si="15"/>
        <v>37</v>
      </c>
      <c r="AB13" s="194">
        <f t="shared" si="16"/>
        <v>6</v>
      </c>
      <c r="AD13" s="239">
        <f t="shared" si="10"/>
        <v>85</v>
      </c>
    </row>
    <row r="14" spans="1:30" s="34" customFormat="1" x14ac:dyDescent="0.2">
      <c r="A14" s="196">
        <v>44</v>
      </c>
      <c r="B14" s="196"/>
      <c r="C14" s="193">
        <f t="shared" si="3"/>
        <v>43767</v>
      </c>
      <c r="D14" s="195" t="s">
        <v>42</v>
      </c>
      <c r="E14" s="193">
        <f t="shared" ref="E14:E17" si="17">C14+6</f>
        <v>43773</v>
      </c>
      <c r="F14" s="196"/>
      <c r="G14" s="25">
        <v>0</v>
      </c>
      <c r="H14" s="188"/>
      <c r="I14" s="198"/>
      <c r="J14" s="198"/>
      <c r="K14" s="198"/>
      <c r="L14" s="198"/>
      <c r="M14" s="25">
        <f t="shared" ref="M14:M16" si="18">I14+K14</f>
        <v>0</v>
      </c>
      <c r="N14" s="25">
        <f t="shared" ref="N14:N16" si="19">J14+L14</f>
        <v>0</v>
      </c>
      <c r="O14" s="196"/>
      <c r="P14" s="198"/>
      <c r="Q14" s="198"/>
      <c r="R14" s="198"/>
      <c r="S14" s="198"/>
      <c r="T14" s="25">
        <f t="shared" ref="T14:T16" si="20">P14+R14</f>
        <v>0</v>
      </c>
      <c r="U14" s="25">
        <f t="shared" ref="U14:U16" si="21">Q14+S14</f>
        <v>0</v>
      </c>
      <c r="V14" s="196"/>
      <c r="W14" s="198"/>
      <c r="X14" s="198"/>
      <c r="Y14" s="198"/>
      <c r="Z14" s="198"/>
      <c r="AA14" s="194">
        <f t="shared" ref="AA14:AA16" si="22">W14+Y14</f>
        <v>0</v>
      </c>
      <c r="AB14" s="194">
        <f t="shared" ref="AB14:AB16" si="23">X14+Z14</f>
        <v>0</v>
      </c>
      <c r="AD14" s="239">
        <f t="shared" si="10"/>
        <v>0</v>
      </c>
    </row>
    <row r="15" spans="1:30" s="34" customFormat="1" x14ac:dyDescent="0.2">
      <c r="A15" s="196">
        <v>45</v>
      </c>
      <c r="B15" s="196"/>
      <c r="C15" s="193">
        <f t="shared" si="3"/>
        <v>43774</v>
      </c>
      <c r="D15" s="195" t="s">
        <v>42</v>
      </c>
      <c r="E15" s="193">
        <f t="shared" si="17"/>
        <v>43780</v>
      </c>
      <c r="F15" s="196"/>
      <c r="G15" s="25">
        <v>0</v>
      </c>
      <c r="H15" s="188"/>
      <c r="I15" s="198"/>
      <c r="J15" s="198"/>
      <c r="K15" s="198"/>
      <c r="L15" s="198"/>
      <c r="M15" s="25">
        <f t="shared" si="18"/>
        <v>0</v>
      </c>
      <c r="N15" s="25">
        <f t="shared" si="19"/>
        <v>0</v>
      </c>
      <c r="O15" s="196"/>
      <c r="P15" s="198"/>
      <c r="Q15" s="198"/>
      <c r="R15" s="198"/>
      <c r="S15" s="198"/>
      <c r="T15" s="25">
        <f t="shared" si="20"/>
        <v>0</v>
      </c>
      <c r="U15" s="25">
        <f t="shared" si="21"/>
        <v>0</v>
      </c>
      <c r="V15" s="196"/>
      <c r="W15" s="198"/>
      <c r="X15" s="198"/>
      <c r="Y15" s="198"/>
      <c r="Z15" s="198"/>
      <c r="AA15" s="194">
        <f t="shared" si="22"/>
        <v>0</v>
      </c>
      <c r="AB15" s="194">
        <f t="shared" si="23"/>
        <v>0</v>
      </c>
      <c r="AD15" s="239">
        <f t="shared" si="10"/>
        <v>0</v>
      </c>
    </row>
    <row r="16" spans="1:30" s="34" customFormat="1" x14ac:dyDescent="0.2">
      <c r="A16" s="196">
        <v>46</v>
      </c>
      <c r="B16" s="196"/>
      <c r="C16" s="193">
        <f t="shared" si="3"/>
        <v>43781</v>
      </c>
      <c r="D16" s="195" t="s">
        <v>42</v>
      </c>
      <c r="E16" s="193">
        <f t="shared" si="17"/>
        <v>43787</v>
      </c>
      <c r="F16" s="196"/>
      <c r="G16" s="25">
        <v>0</v>
      </c>
      <c r="H16" s="188"/>
      <c r="I16" s="198"/>
      <c r="J16" s="198"/>
      <c r="K16" s="198"/>
      <c r="L16" s="198"/>
      <c r="M16" s="25">
        <f t="shared" si="18"/>
        <v>0</v>
      </c>
      <c r="N16" s="25">
        <f t="shared" si="19"/>
        <v>0</v>
      </c>
      <c r="O16" s="196"/>
      <c r="P16" s="198"/>
      <c r="Q16" s="198"/>
      <c r="R16" s="198"/>
      <c r="S16" s="198"/>
      <c r="T16" s="25">
        <f t="shared" si="20"/>
        <v>0</v>
      </c>
      <c r="U16" s="25">
        <f t="shared" si="21"/>
        <v>0</v>
      </c>
      <c r="V16" s="196"/>
      <c r="W16" s="198"/>
      <c r="X16" s="198"/>
      <c r="Y16" s="198"/>
      <c r="Z16" s="198"/>
      <c r="AA16" s="194">
        <f t="shared" si="22"/>
        <v>0</v>
      </c>
      <c r="AB16" s="194">
        <f t="shared" si="23"/>
        <v>0</v>
      </c>
      <c r="AC16" s="34" t="s">
        <v>43</v>
      </c>
      <c r="AD16" s="239">
        <f t="shared" si="10"/>
        <v>0</v>
      </c>
    </row>
    <row r="17" spans="1:30" s="34" customFormat="1" x14ac:dyDescent="0.2">
      <c r="A17" s="192">
        <v>47</v>
      </c>
      <c r="B17" s="196"/>
      <c r="C17" s="193">
        <f t="shared" si="3"/>
        <v>43788</v>
      </c>
      <c r="D17" s="195" t="s">
        <v>42</v>
      </c>
      <c r="E17" s="193">
        <f t="shared" si="17"/>
        <v>43794</v>
      </c>
      <c r="F17" s="196"/>
      <c r="G17" s="232">
        <v>0</v>
      </c>
      <c r="H17" s="191"/>
      <c r="I17" s="191"/>
      <c r="J17" s="191"/>
      <c r="K17" s="191"/>
      <c r="L17" s="191"/>
      <c r="M17" s="191">
        <f t="shared" si="11"/>
        <v>0</v>
      </c>
      <c r="N17" s="191">
        <f t="shared" si="12"/>
        <v>0</v>
      </c>
      <c r="O17" s="191"/>
      <c r="P17" s="191"/>
      <c r="Q17" s="191"/>
      <c r="R17" s="191"/>
      <c r="S17" s="191"/>
      <c r="T17" s="191">
        <f t="shared" si="13"/>
        <v>0</v>
      </c>
      <c r="U17" s="191">
        <f t="shared" si="14"/>
        <v>0</v>
      </c>
      <c r="V17" s="191"/>
      <c r="W17" s="191"/>
      <c r="X17" s="191"/>
      <c r="Y17" s="191"/>
      <c r="Z17" s="191"/>
      <c r="AA17" s="199">
        <f t="shared" si="15"/>
        <v>0</v>
      </c>
      <c r="AB17" s="199">
        <f t="shared" si="16"/>
        <v>0</v>
      </c>
      <c r="AD17" s="239">
        <f t="shared" si="10"/>
        <v>0</v>
      </c>
    </row>
    <row r="18" spans="1:30" s="34" customFormat="1" x14ac:dyDescent="0.2">
      <c r="A18" s="196"/>
      <c r="B18" s="196"/>
      <c r="C18" s="193"/>
      <c r="D18" s="195"/>
      <c r="E18" s="193"/>
      <c r="F18" s="196"/>
      <c r="G18" s="188"/>
      <c r="H18" s="188"/>
      <c r="I18" s="188"/>
      <c r="J18" s="188"/>
      <c r="K18" s="188"/>
      <c r="L18" s="188"/>
      <c r="M18" s="25"/>
      <c r="N18" s="25"/>
      <c r="O18" s="196"/>
      <c r="P18" s="188"/>
      <c r="Q18" s="188"/>
      <c r="R18" s="188"/>
      <c r="S18" s="188"/>
      <c r="T18" s="25"/>
      <c r="U18" s="25"/>
      <c r="V18" s="196"/>
      <c r="W18" s="188"/>
      <c r="X18" s="188"/>
      <c r="Y18" s="188"/>
      <c r="Z18" s="188"/>
      <c r="AA18" s="25"/>
      <c r="AB18" s="25"/>
      <c r="AD18" s="239"/>
    </row>
    <row r="19" spans="1:30" s="34" customFormat="1" x14ac:dyDescent="0.2">
      <c r="A19" s="196"/>
      <c r="B19" s="196"/>
      <c r="C19" s="193"/>
      <c r="D19" s="195"/>
      <c r="E19" s="200" t="s">
        <v>115</v>
      </c>
      <c r="F19" s="196"/>
      <c r="G19" s="201">
        <f>SUM(G5:G18)</f>
        <v>37</v>
      </c>
      <c r="H19" s="201"/>
      <c r="I19" s="201">
        <f>SUM(I7:I17)</f>
        <v>661</v>
      </c>
      <c r="J19" s="201">
        <f t="shared" ref="J19:AB19" si="24">SUM(J7:J17)</f>
        <v>36</v>
      </c>
      <c r="K19" s="201">
        <f t="shared" si="24"/>
        <v>832</v>
      </c>
      <c r="L19" s="201">
        <f t="shared" si="24"/>
        <v>116</v>
      </c>
      <c r="M19" s="201">
        <f t="shared" si="24"/>
        <v>1493</v>
      </c>
      <c r="N19" s="201">
        <f t="shared" si="24"/>
        <v>152</v>
      </c>
      <c r="O19" s="201"/>
      <c r="P19" s="201">
        <f t="shared" si="24"/>
        <v>9</v>
      </c>
      <c r="Q19" s="201">
        <f t="shared" si="24"/>
        <v>7</v>
      </c>
      <c r="R19" s="201">
        <f t="shared" si="24"/>
        <v>80</v>
      </c>
      <c r="S19" s="201">
        <f t="shared" si="24"/>
        <v>70</v>
      </c>
      <c r="T19" s="201">
        <f t="shared" si="24"/>
        <v>89</v>
      </c>
      <c r="U19" s="201">
        <f t="shared" si="24"/>
        <v>77</v>
      </c>
      <c r="V19" s="201"/>
      <c r="W19" s="201">
        <f t="shared" si="24"/>
        <v>36</v>
      </c>
      <c r="X19" s="201">
        <f t="shared" si="24"/>
        <v>16</v>
      </c>
      <c r="Y19" s="201">
        <f t="shared" si="24"/>
        <v>668</v>
      </c>
      <c r="Z19" s="201">
        <f t="shared" si="24"/>
        <v>155</v>
      </c>
      <c r="AA19" s="201">
        <f t="shared" si="24"/>
        <v>704</v>
      </c>
      <c r="AB19" s="201">
        <f t="shared" si="24"/>
        <v>171</v>
      </c>
      <c r="AD19" s="239">
        <f t="shared" si="10"/>
        <v>2286</v>
      </c>
    </row>
    <row r="20" spans="1:30" s="34" customFormat="1" x14ac:dyDescent="0.2">
      <c r="A20" s="202"/>
      <c r="B20" s="203"/>
      <c r="C20" s="204"/>
      <c r="D20" s="205"/>
      <c r="E20" s="204"/>
      <c r="F20" s="203"/>
      <c r="G20" s="206"/>
      <c r="H20" s="206"/>
      <c r="I20" s="206"/>
      <c r="J20" s="206"/>
      <c r="K20" s="206"/>
      <c r="L20" s="206"/>
      <c r="M20" s="206"/>
      <c r="N20" s="206"/>
      <c r="O20" s="207"/>
      <c r="P20" s="206"/>
      <c r="Q20" s="206"/>
      <c r="R20" s="206"/>
      <c r="S20" s="206"/>
      <c r="T20" s="206"/>
      <c r="U20" s="206"/>
      <c r="V20" s="207"/>
      <c r="W20" s="206"/>
      <c r="X20" s="206"/>
      <c r="Y20" s="206"/>
      <c r="Z20" s="206"/>
      <c r="AA20" s="206"/>
      <c r="AB20" s="206"/>
      <c r="AD20" s="239"/>
    </row>
    <row r="21" spans="1:30" s="34" customFormat="1" ht="14.25" x14ac:dyDescent="0.2">
      <c r="A21" s="150" t="s">
        <v>110</v>
      </c>
      <c r="B21" s="5"/>
      <c r="C21" s="208"/>
      <c r="D21" s="209"/>
      <c r="E21" s="208"/>
      <c r="F21" s="5"/>
      <c r="G21" s="206">
        <v>58</v>
      </c>
      <c r="H21" s="206"/>
      <c r="I21" s="206">
        <v>251</v>
      </c>
      <c r="J21" s="206">
        <v>5</v>
      </c>
      <c r="K21" s="206">
        <v>1341</v>
      </c>
      <c r="L21" s="206">
        <v>204</v>
      </c>
      <c r="M21" s="206">
        <f>I21+K21</f>
        <v>1592</v>
      </c>
      <c r="N21" s="206">
        <f>J21+L21</f>
        <v>209</v>
      </c>
      <c r="O21" s="207"/>
      <c r="P21" s="206">
        <v>48</v>
      </c>
      <c r="Q21" s="206">
        <v>46</v>
      </c>
      <c r="R21" s="206">
        <v>25</v>
      </c>
      <c r="S21" s="206">
        <v>24</v>
      </c>
      <c r="T21" s="206">
        <v>73</v>
      </c>
      <c r="U21" s="206">
        <v>70</v>
      </c>
      <c r="V21" s="207"/>
      <c r="W21" s="206">
        <v>22</v>
      </c>
      <c r="X21" s="206">
        <v>8</v>
      </c>
      <c r="Y21" s="206">
        <v>510</v>
      </c>
      <c r="Z21" s="206">
        <v>306</v>
      </c>
      <c r="AA21" s="206">
        <v>532</v>
      </c>
      <c r="AB21" s="206">
        <v>314</v>
      </c>
      <c r="AD21" s="239">
        <f t="shared" si="10"/>
        <v>2197</v>
      </c>
    </row>
    <row r="22" spans="1:30" s="34" customFormat="1" ht="14.25" x14ac:dyDescent="0.2">
      <c r="A22" s="150" t="s">
        <v>84</v>
      </c>
      <c r="B22" s="5"/>
      <c r="C22" s="208"/>
      <c r="D22" s="209"/>
      <c r="E22" s="208"/>
      <c r="F22" s="5"/>
      <c r="G22" s="206">
        <v>49</v>
      </c>
      <c r="H22" s="206"/>
      <c r="I22" s="206">
        <v>865</v>
      </c>
      <c r="J22" s="206">
        <v>97</v>
      </c>
      <c r="K22" s="206">
        <v>1030</v>
      </c>
      <c r="L22" s="206">
        <v>122</v>
      </c>
      <c r="M22" s="206">
        <v>1895</v>
      </c>
      <c r="N22" s="206">
        <v>219</v>
      </c>
      <c r="O22" s="207"/>
      <c r="P22" s="206">
        <v>36</v>
      </c>
      <c r="Q22" s="206">
        <v>33</v>
      </c>
      <c r="R22" s="206">
        <v>30</v>
      </c>
      <c r="S22" s="206">
        <v>26</v>
      </c>
      <c r="T22" s="206">
        <v>66</v>
      </c>
      <c r="U22" s="206">
        <v>59</v>
      </c>
      <c r="V22" s="207"/>
      <c r="W22" s="206">
        <v>57</v>
      </c>
      <c r="X22" s="206">
        <v>39</v>
      </c>
      <c r="Y22" s="206">
        <v>689</v>
      </c>
      <c r="Z22" s="206">
        <v>451</v>
      </c>
      <c r="AA22" s="206">
        <v>746</v>
      </c>
      <c r="AB22" s="206">
        <v>490</v>
      </c>
      <c r="AD22" s="239">
        <f t="shared" si="10"/>
        <v>2707</v>
      </c>
    </row>
    <row r="23" spans="1:30" s="34" customFormat="1" ht="14.25" x14ac:dyDescent="0.2">
      <c r="A23" s="150" t="s">
        <v>92</v>
      </c>
      <c r="B23" s="200"/>
      <c r="C23" s="200"/>
      <c r="D23" s="200"/>
      <c r="E23" s="208"/>
      <c r="F23" s="5"/>
      <c r="G23" s="206">
        <v>34</v>
      </c>
      <c r="H23" s="206"/>
      <c r="I23" s="206">
        <v>76</v>
      </c>
      <c r="J23" s="206">
        <v>8</v>
      </c>
      <c r="K23" s="206">
        <v>383</v>
      </c>
      <c r="L23" s="206">
        <v>23</v>
      </c>
      <c r="M23" s="206">
        <v>459</v>
      </c>
      <c r="N23" s="206">
        <v>31</v>
      </c>
      <c r="O23" s="207"/>
      <c r="P23" s="206">
        <v>2</v>
      </c>
      <c r="Q23" s="206">
        <v>2</v>
      </c>
      <c r="R23" s="206">
        <v>1</v>
      </c>
      <c r="S23" s="206">
        <v>1</v>
      </c>
      <c r="T23" s="206">
        <v>3</v>
      </c>
      <c r="U23" s="206">
        <v>3</v>
      </c>
      <c r="V23" s="207"/>
      <c r="W23" s="206">
        <v>45</v>
      </c>
      <c r="X23" s="206">
        <v>24</v>
      </c>
      <c r="Y23" s="206">
        <v>519</v>
      </c>
      <c r="Z23" s="206">
        <v>288</v>
      </c>
      <c r="AA23" s="206">
        <v>563</v>
      </c>
      <c r="AB23" s="206">
        <v>312</v>
      </c>
      <c r="AD23" s="239">
        <f t="shared" si="10"/>
        <v>1025</v>
      </c>
    </row>
    <row r="24" spans="1:30" s="34" customFormat="1" ht="14.25" x14ac:dyDescent="0.2">
      <c r="A24" s="150" t="s">
        <v>93</v>
      </c>
      <c r="B24" s="200"/>
      <c r="C24" s="200"/>
      <c r="D24" s="200"/>
      <c r="E24" s="200"/>
      <c r="F24" s="188"/>
      <c r="G24" s="206">
        <v>67</v>
      </c>
      <c r="H24" s="206"/>
      <c r="I24" s="206">
        <v>191</v>
      </c>
      <c r="J24" s="206">
        <v>9</v>
      </c>
      <c r="K24" s="206">
        <v>684</v>
      </c>
      <c r="L24" s="206">
        <v>83</v>
      </c>
      <c r="M24" s="206">
        <v>875</v>
      </c>
      <c r="N24" s="206">
        <v>92</v>
      </c>
      <c r="O24" s="207"/>
      <c r="P24" s="206">
        <v>100</v>
      </c>
      <c r="Q24" s="206">
        <v>93</v>
      </c>
      <c r="R24" s="206">
        <v>394</v>
      </c>
      <c r="S24" s="206">
        <v>314</v>
      </c>
      <c r="T24" s="206">
        <v>494</v>
      </c>
      <c r="U24" s="206">
        <v>407</v>
      </c>
      <c r="V24" s="207"/>
      <c r="W24" s="206">
        <v>65</v>
      </c>
      <c r="X24" s="206">
        <v>60</v>
      </c>
      <c r="Y24" s="206">
        <v>1215</v>
      </c>
      <c r="Z24" s="206">
        <v>948</v>
      </c>
      <c r="AA24" s="206">
        <v>1280</v>
      </c>
      <c r="AB24" s="206">
        <v>1008</v>
      </c>
      <c r="AD24" s="239">
        <f t="shared" si="10"/>
        <v>2649</v>
      </c>
    </row>
    <row r="25" spans="1:30" s="34" customFormat="1" x14ac:dyDescent="0.2">
      <c r="A25" s="196" t="s">
        <v>37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5"/>
      <c r="W25" s="196"/>
      <c r="X25" s="196"/>
      <c r="Y25" s="196"/>
      <c r="Z25" s="196"/>
      <c r="AA25" s="196"/>
      <c r="AB25" s="196"/>
    </row>
    <row r="26" spans="1:30" s="34" customFormat="1" x14ac:dyDescent="0.2">
      <c r="A26" s="210" t="s">
        <v>38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30" s="34" customFormat="1" x14ac:dyDescent="0.2">
      <c r="A27" s="211" t="s">
        <v>119</v>
      </c>
      <c r="D27" s="210"/>
      <c r="E27" s="210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30" s="34" customFormat="1" x14ac:dyDescent="0.2">
      <c r="A28" s="210" t="s">
        <v>39</v>
      </c>
      <c r="B28" s="210"/>
      <c r="C28" s="210"/>
      <c r="D28" s="210"/>
      <c r="E28" s="210"/>
      <c r="AA28" s="212"/>
    </row>
    <row r="29" spans="1:30" s="34" customFormat="1" x14ac:dyDescent="0.2">
      <c r="A29" s="156" t="s">
        <v>121</v>
      </c>
      <c r="B29" s="210"/>
      <c r="C29" s="210"/>
      <c r="D29" s="210"/>
      <c r="E29" s="210"/>
    </row>
    <row r="30" spans="1:30" x14ac:dyDescent="0.2">
      <c r="A30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abSelected="1" workbookViewId="0">
      <selection activeCell="U14" sqref="U14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111</v>
      </c>
    </row>
    <row r="2" spans="1:23" s="34" customFormat="1" x14ac:dyDescent="0.2">
      <c r="A2" s="213"/>
      <c r="B2" s="213"/>
      <c r="C2" s="213"/>
      <c r="D2" s="213"/>
      <c r="E2" s="213"/>
      <c r="F2" s="184"/>
      <c r="G2" s="186" t="s">
        <v>18</v>
      </c>
      <c r="H2" s="186"/>
      <c r="I2" s="186"/>
      <c r="J2" s="186"/>
      <c r="K2" s="186"/>
      <c r="L2" s="186"/>
      <c r="M2" s="214"/>
      <c r="N2" s="186" t="s">
        <v>19</v>
      </c>
      <c r="O2" s="186"/>
      <c r="P2" s="186"/>
      <c r="Q2" s="186"/>
      <c r="R2" s="186"/>
      <c r="S2" s="186"/>
      <c r="T2" s="184"/>
      <c r="U2" s="242" t="s">
        <v>20</v>
      </c>
      <c r="V2" s="242"/>
      <c r="W2" s="215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6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17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>
        <v>33</v>
      </c>
      <c r="H5" s="38">
        <v>11</v>
      </c>
      <c r="I5" s="38">
        <v>168</v>
      </c>
      <c r="J5" s="38">
        <v>40</v>
      </c>
      <c r="K5" s="25">
        <f t="shared" ref="K5:L10" si="0">G5+I5</f>
        <v>201</v>
      </c>
      <c r="L5" s="25">
        <f t="shared" si="0"/>
        <v>51</v>
      </c>
      <c r="M5" s="218"/>
      <c r="N5" s="38">
        <v>0</v>
      </c>
      <c r="O5" s="38">
        <v>0</v>
      </c>
      <c r="P5" s="38">
        <v>0</v>
      </c>
      <c r="Q5" s="38">
        <v>0</v>
      </c>
      <c r="R5" s="47">
        <v>0</v>
      </c>
      <c r="S5" s="25">
        <f t="shared" ref="S5:S10" si="1">O5+Q5</f>
        <v>0</v>
      </c>
      <c r="T5" s="38"/>
      <c r="U5" s="38">
        <v>3</v>
      </c>
      <c r="V5" s="38">
        <v>2</v>
      </c>
      <c r="W5" s="33"/>
    </row>
    <row r="6" spans="1:23" s="34" customFormat="1" x14ac:dyDescent="0.2">
      <c r="A6" s="27">
        <v>37</v>
      </c>
      <c r="B6" s="28"/>
      <c r="C6" s="31">
        <f t="shared" ref="C6:C10" si="2">C5+7</f>
        <v>38240</v>
      </c>
      <c r="D6" s="30" t="s">
        <v>42</v>
      </c>
      <c r="E6" s="31">
        <f t="shared" ref="E6:E10" si="3">E5+7</f>
        <v>38246</v>
      </c>
      <c r="F6" s="32"/>
      <c r="G6" s="38">
        <v>121</v>
      </c>
      <c r="H6" s="38">
        <v>18</v>
      </c>
      <c r="I6" s="38">
        <v>738</v>
      </c>
      <c r="J6" s="38">
        <v>188</v>
      </c>
      <c r="K6" s="25">
        <f t="shared" si="0"/>
        <v>859</v>
      </c>
      <c r="L6" s="25">
        <f t="shared" si="0"/>
        <v>206</v>
      </c>
      <c r="M6" s="218"/>
      <c r="N6" s="38">
        <v>0</v>
      </c>
      <c r="O6" s="38">
        <v>0</v>
      </c>
      <c r="P6" s="38">
        <v>0</v>
      </c>
      <c r="Q6" s="38">
        <v>0</v>
      </c>
      <c r="R6" s="47">
        <v>0</v>
      </c>
      <c r="S6" s="25">
        <f t="shared" si="1"/>
        <v>0</v>
      </c>
      <c r="T6" s="38"/>
      <c r="U6" s="38">
        <v>3</v>
      </c>
      <c r="V6" s="38">
        <v>2</v>
      </c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>
        <v>148</v>
      </c>
      <c r="H7" s="38">
        <v>35</v>
      </c>
      <c r="I7" s="38">
        <v>1510</v>
      </c>
      <c r="J7" s="38">
        <v>330</v>
      </c>
      <c r="K7" s="25">
        <f t="shared" si="0"/>
        <v>1658</v>
      </c>
      <c r="L7" s="25">
        <f t="shared" si="0"/>
        <v>365</v>
      </c>
      <c r="M7" s="218"/>
      <c r="N7" s="38">
        <v>0</v>
      </c>
      <c r="O7" s="38">
        <v>0</v>
      </c>
      <c r="P7" s="38">
        <v>0</v>
      </c>
      <c r="Q7" s="38">
        <v>0</v>
      </c>
      <c r="R7" s="47">
        <v>0</v>
      </c>
      <c r="S7" s="25">
        <f t="shared" si="1"/>
        <v>0</v>
      </c>
      <c r="T7" s="38"/>
      <c r="U7" s="38">
        <v>1</v>
      </c>
      <c r="V7" s="38">
        <v>1</v>
      </c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>
        <v>106</v>
      </c>
      <c r="H8" s="38">
        <v>13</v>
      </c>
      <c r="I8" s="38">
        <v>801</v>
      </c>
      <c r="J8" s="38">
        <v>174</v>
      </c>
      <c r="K8" s="25">
        <f t="shared" si="0"/>
        <v>907</v>
      </c>
      <c r="L8" s="25">
        <f t="shared" si="0"/>
        <v>187</v>
      </c>
      <c r="M8" s="218"/>
      <c r="N8" s="38">
        <v>0</v>
      </c>
      <c r="O8" s="38">
        <v>0</v>
      </c>
      <c r="P8" s="38">
        <v>0</v>
      </c>
      <c r="Q8" s="38">
        <v>0</v>
      </c>
      <c r="R8" s="47">
        <v>0</v>
      </c>
      <c r="S8" s="25">
        <f t="shared" si="1"/>
        <v>0</v>
      </c>
      <c r="T8" s="38"/>
      <c r="U8" s="38">
        <v>0</v>
      </c>
      <c r="V8" s="38">
        <v>0</v>
      </c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>
        <v>73</v>
      </c>
      <c r="H9" s="38">
        <v>10</v>
      </c>
      <c r="I9" s="38">
        <v>462</v>
      </c>
      <c r="J9" s="38">
        <v>89</v>
      </c>
      <c r="K9" s="25">
        <f t="shared" si="0"/>
        <v>535</v>
      </c>
      <c r="L9" s="25">
        <f t="shared" si="0"/>
        <v>99</v>
      </c>
      <c r="M9" s="218"/>
      <c r="N9" s="38">
        <v>0</v>
      </c>
      <c r="O9" s="38">
        <v>0</v>
      </c>
      <c r="P9" s="38">
        <v>0</v>
      </c>
      <c r="Q9" s="38">
        <v>0</v>
      </c>
      <c r="R9" s="47">
        <v>0</v>
      </c>
      <c r="S9" s="25">
        <f t="shared" si="1"/>
        <v>0</v>
      </c>
      <c r="T9" s="38"/>
      <c r="U9" s="38">
        <v>0</v>
      </c>
      <c r="V9" s="38">
        <v>0</v>
      </c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>
        <v>51</v>
      </c>
      <c r="H10" s="38">
        <v>11</v>
      </c>
      <c r="I10" s="38">
        <v>267</v>
      </c>
      <c r="J10" s="38">
        <v>57</v>
      </c>
      <c r="K10" s="25">
        <f t="shared" si="0"/>
        <v>318</v>
      </c>
      <c r="L10" s="25">
        <f t="shared" si="0"/>
        <v>68</v>
      </c>
      <c r="M10" s="218"/>
      <c r="N10" s="38">
        <v>0</v>
      </c>
      <c r="O10" s="38">
        <v>0</v>
      </c>
      <c r="P10" s="38">
        <v>0</v>
      </c>
      <c r="Q10" s="38">
        <v>0</v>
      </c>
      <c r="R10" s="47">
        <f>N10+P10</f>
        <v>0</v>
      </c>
      <c r="S10" s="25">
        <f t="shared" si="1"/>
        <v>0</v>
      </c>
      <c r="T10" s="38"/>
      <c r="U10" s="38">
        <v>2</v>
      </c>
      <c r="V10" s="38">
        <v>2</v>
      </c>
      <c r="W10" s="33"/>
    </row>
    <row r="11" spans="1:23" s="34" customFormat="1" x14ac:dyDescent="0.2">
      <c r="A11" s="219" t="s">
        <v>116</v>
      </c>
      <c r="B11" s="219"/>
      <c r="C11" s="219"/>
      <c r="D11" s="219"/>
      <c r="E11" s="219"/>
      <c r="F11" s="219"/>
      <c r="G11" s="38">
        <f t="shared" ref="G11:L11" si="4">SUM(G5:G10)</f>
        <v>532</v>
      </c>
      <c r="H11" s="38">
        <f t="shared" si="4"/>
        <v>98</v>
      </c>
      <c r="I11" s="38">
        <f t="shared" si="4"/>
        <v>3946</v>
      </c>
      <c r="J11" s="38">
        <f t="shared" si="4"/>
        <v>878</v>
      </c>
      <c r="K11" s="38">
        <f t="shared" si="4"/>
        <v>4478</v>
      </c>
      <c r="L11" s="38">
        <f t="shared" si="4"/>
        <v>976</v>
      </c>
      <c r="M11" s="218"/>
      <c r="N11" s="33"/>
      <c r="O11" s="33"/>
      <c r="P11" s="33"/>
      <c r="Q11" s="33"/>
      <c r="R11" s="47"/>
      <c r="S11" s="25"/>
      <c r="T11" s="38"/>
      <c r="U11" s="38"/>
      <c r="V11" s="38"/>
      <c r="W11" s="33"/>
    </row>
    <row r="12" spans="1:23" s="34" customFormat="1" ht="13.5" thickBot="1" x14ac:dyDescent="0.25">
      <c r="A12" s="220"/>
      <c r="B12" s="220"/>
      <c r="C12" s="220"/>
      <c r="D12" s="220"/>
      <c r="E12" s="220"/>
      <c r="F12" s="221"/>
      <c r="G12" s="222"/>
      <c r="H12" s="222"/>
      <c r="I12" s="222"/>
      <c r="J12" s="222"/>
      <c r="K12" s="222"/>
      <c r="L12" s="222"/>
      <c r="M12" s="223"/>
      <c r="N12" s="224"/>
      <c r="O12" s="224"/>
      <c r="P12" s="224"/>
      <c r="Q12" s="224"/>
      <c r="R12" s="224"/>
      <c r="S12" s="224"/>
      <c r="T12" s="224"/>
      <c r="U12" s="224"/>
      <c r="V12" s="224"/>
      <c r="W12" s="33"/>
    </row>
    <row r="13" spans="1:23" s="34" customFormat="1" ht="13.5" thickTop="1" x14ac:dyDescent="0.2">
      <c r="A13" s="27">
        <v>43</v>
      </c>
      <c r="B13" s="28"/>
      <c r="C13" s="29">
        <v>38647</v>
      </c>
      <c r="D13" s="30" t="s">
        <v>42</v>
      </c>
      <c r="E13" s="31">
        <v>38653</v>
      </c>
      <c r="F13" s="32"/>
      <c r="G13" s="188">
        <v>17</v>
      </c>
      <c r="H13" s="225">
        <v>3</v>
      </c>
      <c r="I13" s="225">
        <v>71</v>
      </c>
      <c r="J13" s="225">
        <v>20</v>
      </c>
      <c r="K13" s="38">
        <f>G13+I13</f>
        <v>88</v>
      </c>
      <c r="L13" s="38">
        <f>H13+J13</f>
        <v>23</v>
      </c>
      <c r="M13" s="226"/>
      <c r="N13" s="38">
        <v>0</v>
      </c>
      <c r="O13" s="188">
        <v>0</v>
      </c>
      <c r="P13" s="225">
        <v>0</v>
      </c>
      <c r="Q13" s="38">
        <v>0</v>
      </c>
      <c r="R13" s="47">
        <f t="shared" ref="R13:S23" si="5">N13+P13</f>
        <v>0</v>
      </c>
      <c r="S13" s="47">
        <f t="shared" si="5"/>
        <v>0</v>
      </c>
      <c r="T13" s="33"/>
      <c r="U13" s="38">
        <v>0</v>
      </c>
      <c r="V13" s="188">
        <v>0</v>
      </c>
      <c r="W13" s="33"/>
    </row>
    <row r="14" spans="1:23" s="34" customFormat="1" x14ac:dyDescent="0.2">
      <c r="A14" s="27">
        <v>44</v>
      </c>
      <c r="B14" s="28"/>
      <c r="C14" s="29">
        <v>38654</v>
      </c>
      <c r="D14" s="30" t="s">
        <v>42</v>
      </c>
      <c r="E14" s="31">
        <v>38660</v>
      </c>
      <c r="F14" s="32"/>
      <c r="G14" s="38"/>
      <c r="H14" s="38"/>
      <c r="I14" s="38"/>
      <c r="J14" s="38"/>
      <c r="K14" s="38">
        <f t="shared" ref="K14:K33" si="6">G14+I14</f>
        <v>0</v>
      </c>
      <c r="L14" s="38">
        <f t="shared" ref="L14:L33" si="7">H14+J14</f>
        <v>0</v>
      </c>
      <c r="M14" s="226"/>
      <c r="N14" s="38"/>
      <c r="O14" s="38"/>
      <c r="P14" s="38"/>
      <c r="Q14" s="38"/>
      <c r="R14" s="47">
        <f t="shared" si="5"/>
        <v>0</v>
      </c>
      <c r="S14" s="47">
        <f t="shared" si="5"/>
        <v>0</v>
      </c>
      <c r="T14" s="33"/>
      <c r="U14" s="38"/>
      <c r="V14" s="38"/>
      <c r="W14" s="33"/>
    </row>
    <row r="15" spans="1:23" s="34" customFormat="1" ht="14.25" x14ac:dyDescent="0.2">
      <c r="A15" s="27">
        <v>45</v>
      </c>
      <c r="B15" s="28"/>
      <c r="C15" s="29">
        <v>38661</v>
      </c>
      <c r="D15" s="30" t="s">
        <v>42</v>
      </c>
      <c r="E15" s="31">
        <v>38667</v>
      </c>
      <c r="F15" s="227"/>
      <c r="G15" s="38"/>
      <c r="H15" s="38"/>
      <c r="I15" s="38"/>
      <c r="J15" s="38"/>
      <c r="K15" s="38">
        <f t="shared" si="6"/>
        <v>0</v>
      </c>
      <c r="L15" s="38">
        <f t="shared" si="7"/>
        <v>0</v>
      </c>
      <c r="M15" s="226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x14ac:dyDescent="0.2">
      <c r="A16" s="27">
        <v>46</v>
      </c>
      <c r="B16" s="28"/>
      <c r="C16" s="29">
        <v>38668</v>
      </c>
      <c r="D16" s="30" t="s">
        <v>42</v>
      </c>
      <c r="E16" s="31">
        <v>38674</v>
      </c>
      <c r="F16" s="32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26"/>
      <c r="N16" s="38"/>
      <c r="O16" s="38"/>
      <c r="P16" s="38"/>
      <c r="Q16" s="38"/>
      <c r="R16" s="47">
        <f t="shared" ref="R16:R30" si="8">N16+P16</f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47</v>
      </c>
      <c r="B17" s="28"/>
      <c r="C17" s="29">
        <v>38675</v>
      </c>
      <c r="D17" s="30" t="s">
        <v>42</v>
      </c>
      <c r="E17" s="31">
        <v>38681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18"/>
      <c r="N17" s="38"/>
      <c r="O17" s="38"/>
      <c r="P17" s="38"/>
      <c r="Q17" s="38"/>
      <c r="R17" s="47">
        <f t="shared" si="8"/>
        <v>0</v>
      </c>
      <c r="S17" s="47">
        <f t="shared" si="5"/>
        <v>0</v>
      </c>
      <c r="T17" s="38"/>
      <c r="U17" s="38"/>
      <c r="V17" s="38"/>
      <c r="W17" s="33"/>
    </row>
    <row r="18" spans="1:23" s="34" customFormat="1" x14ac:dyDescent="0.2">
      <c r="A18" s="27">
        <v>48</v>
      </c>
      <c r="B18" s="28"/>
      <c r="C18" s="29">
        <v>38682</v>
      </c>
      <c r="D18" s="30" t="s">
        <v>42</v>
      </c>
      <c r="E18" s="31">
        <v>38688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18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49</v>
      </c>
      <c r="B19" s="28"/>
      <c r="C19" s="29">
        <v>38689</v>
      </c>
      <c r="D19" s="30" t="s">
        <v>42</v>
      </c>
      <c r="E19" s="31">
        <v>38695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18"/>
      <c r="N19" s="38"/>
      <c r="O19" s="38"/>
      <c r="P19" s="38"/>
      <c r="Q19" s="38"/>
      <c r="R19" s="38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50</v>
      </c>
      <c r="B20" s="28"/>
      <c r="C20" s="29">
        <v>38696</v>
      </c>
      <c r="D20" s="30" t="s">
        <v>42</v>
      </c>
      <c r="E20" s="31">
        <v>38702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18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51</v>
      </c>
      <c r="B21" s="28"/>
      <c r="C21" s="29">
        <v>38703</v>
      </c>
      <c r="D21" s="30" t="s">
        <v>42</v>
      </c>
      <c r="E21" s="31">
        <v>38709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18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52</v>
      </c>
      <c r="B22" s="28"/>
      <c r="C22" s="29">
        <v>38710</v>
      </c>
      <c r="D22" s="30" t="s">
        <v>42</v>
      </c>
      <c r="E22" s="31">
        <v>38717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18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1</v>
      </c>
      <c r="B23" s="28"/>
      <c r="C23" s="29">
        <v>39814</v>
      </c>
      <c r="D23" s="30" t="s">
        <v>42</v>
      </c>
      <c r="E23" s="31">
        <v>38724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18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2</v>
      </c>
      <c r="B24" s="28"/>
      <c r="C24" s="29">
        <v>39821</v>
      </c>
      <c r="D24" s="30" t="s">
        <v>42</v>
      </c>
      <c r="E24" s="31">
        <v>38731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18"/>
      <c r="N24" s="38"/>
      <c r="O24" s="38"/>
      <c r="P24" s="38"/>
      <c r="Q24" s="38"/>
      <c r="R24" s="38">
        <f t="shared" si="8"/>
        <v>0</v>
      </c>
      <c r="S24" s="38">
        <f t="shared" ref="S24:S29" si="9">O24+Q24</f>
        <v>0</v>
      </c>
      <c r="T24" s="38"/>
      <c r="U24" s="38"/>
      <c r="V24" s="38"/>
      <c r="W24" s="33"/>
    </row>
    <row r="25" spans="1:23" s="34" customFormat="1" x14ac:dyDescent="0.2">
      <c r="A25" s="27">
        <v>3</v>
      </c>
      <c r="B25" s="28"/>
      <c r="C25" s="29">
        <v>39828</v>
      </c>
      <c r="D25" s="30" t="s">
        <v>42</v>
      </c>
      <c r="E25" s="31">
        <v>38738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18"/>
      <c r="N25" s="38"/>
      <c r="O25" s="38"/>
      <c r="P25" s="38"/>
      <c r="Q25" s="38"/>
      <c r="R25" s="38">
        <f t="shared" si="8"/>
        <v>0</v>
      </c>
      <c r="S25" s="38">
        <f t="shared" si="9"/>
        <v>0</v>
      </c>
      <c r="T25" s="38"/>
      <c r="U25" s="38"/>
      <c r="V25" s="38"/>
      <c r="W25" s="33"/>
    </row>
    <row r="26" spans="1:23" s="34" customFormat="1" x14ac:dyDescent="0.2">
      <c r="A26" s="27">
        <v>4</v>
      </c>
      <c r="B26" s="28"/>
      <c r="C26" s="29">
        <v>39835</v>
      </c>
      <c r="D26" s="30" t="s">
        <v>42</v>
      </c>
      <c r="E26" s="31">
        <v>38745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6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3"/>
      <c r="U26" s="38"/>
      <c r="V26" s="38"/>
      <c r="W26" s="33"/>
    </row>
    <row r="27" spans="1:23" s="34" customFormat="1" x14ac:dyDescent="0.2">
      <c r="A27" s="27">
        <v>5</v>
      </c>
      <c r="B27" s="28"/>
      <c r="C27" s="29">
        <v>39842</v>
      </c>
      <c r="D27" s="30" t="s">
        <v>42</v>
      </c>
      <c r="E27" s="31">
        <v>38752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26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6</v>
      </c>
      <c r="B28" s="28"/>
      <c r="C28" s="29">
        <v>39849</v>
      </c>
      <c r="D28" s="30" t="s">
        <v>42</v>
      </c>
      <c r="E28" s="31">
        <v>38759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26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7</v>
      </c>
      <c r="B29" s="28"/>
      <c r="C29" s="29">
        <v>39856</v>
      </c>
      <c r="D29" s="30" t="s">
        <v>42</v>
      </c>
      <c r="E29" s="31">
        <v>38766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26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8</v>
      </c>
      <c r="B30" s="28"/>
      <c r="C30" s="29">
        <v>39863</v>
      </c>
      <c r="D30" s="30" t="s">
        <v>42</v>
      </c>
      <c r="E30" s="31">
        <v>38773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26"/>
      <c r="N30" s="38"/>
      <c r="O30" s="38"/>
      <c r="P30" s="38"/>
      <c r="Q30" s="38"/>
      <c r="R30" s="38">
        <f t="shared" si="8"/>
        <v>0</v>
      </c>
      <c r="S30" s="38">
        <v>0</v>
      </c>
      <c r="T30" s="33"/>
      <c r="U30" s="38"/>
      <c r="V30" s="38"/>
      <c r="W30" s="33"/>
    </row>
    <row r="31" spans="1:23" s="34" customFormat="1" x14ac:dyDescent="0.2">
      <c r="A31" s="27">
        <v>9</v>
      </c>
      <c r="B31" s="28"/>
      <c r="C31" s="29">
        <v>39870</v>
      </c>
      <c r="D31" s="30" t="s">
        <v>42</v>
      </c>
      <c r="E31" s="31">
        <v>38780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26"/>
      <c r="N31" s="38"/>
      <c r="O31" s="38"/>
      <c r="P31" s="38"/>
      <c r="Q31" s="38"/>
      <c r="R31" s="38">
        <f>N31+P31</f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10</v>
      </c>
      <c r="B32" s="28"/>
      <c r="C32" s="29">
        <v>39877</v>
      </c>
      <c r="D32" s="30" t="s">
        <v>42</v>
      </c>
      <c r="E32" s="31">
        <v>38787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26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11</v>
      </c>
      <c r="B33" s="28"/>
      <c r="C33" s="29">
        <v>39884</v>
      </c>
      <c r="D33" s="30" t="s">
        <v>42</v>
      </c>
      <c r="E33" s="31">
        <v>38794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26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86" t="s">
        <v>117</v>
      </c>
      <c r="B34" s="86"/>
      <c r="C34" s="86"/>
      <c r="D34" s="86"/>
      <c r="E34" s="86"/>
      <c r="F34" s="86"/>
      <c r="G34" s="38">
        <f t="shared" ref="G34:L34" si="10">SUM(G13:G33)</f>
        <v>17</v>
      </c>
      <c r="H34" s="38">
        <f t="shared" si="10"/>
        <v>3</v>
      </c>
      <c r="I34" s="38">
        <f t="shared" si="10"/>
        <v>71</v>
      </c>
      <c r="J34" s="38">
        <f t="shared" si="10"/>
        <v>20</v>
      </c>
      <c r="K34" s="47">
        <f t="shared" si="10"/>
        <v>88</v>
      </c>
      <c r="L34" s="47">
        <f t="shared" si="10"/>
        <v>23</v>
      </c>
      <c r="M34" s="226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230" customFormat="1" x14ac:dyDescent="0.2">
      <c r="A35" s="228" t="s">
        <v>115</v>
      </c>
      <c r="B35" s="228"/>
      <c r="C35" s="228"/>
      <c r="D35" s="228"/>
      <c r="E35" s="228"/>
      <c r="F35" s="228"/>
      <c r="G35" s="206">
        <f t="shared" ref="G35:L35" si="11">G11+G34</f>
        <v>549</v>
      </c>
      <c r="H35" s="206">
        <f t="shared" si="11"/>
        <v>101</v>
      </c>
      <c r="I35" s="206">
        <f t="shared" si="11"/>
        <v>4017</v>
      </c>
      <c r="J35" s="206">
        <f t="shared" si="11"/>
        <v>898</v>
      </c>
      <c r="K35" s="206">
        <f t="shared" si="11"/>
        <v>4566</v>
      </c>
      <c r="L35" s="206">
        <f t="shared" si="11"/>
        <v>999</v>
      </c>
      <c r="M35" s="229"/>
      <c r="N35" s="206">
        <f>SUM(N5:N34)</f>
        <v>0</v>
      </c>
      <c r="O35" s="206">
        <f t="shared" ref="O35:V35" si="12">SUM(O5:O34)</f>
        <v>0</v>
      </c>
      <c r="P35" s="206">
        <f t="shared" si="12"/>
        <v>0</v>
      </c>
      <c r="Q35" s="206">
        <f t="shared" si="12"/>
        <v>0</v>
      </c>
      <c r="R35" s="206">
        <f t="shared" si="12"/>
        <v>0</v>
      </c>
      <c r="S35" s="206">
        <f t="shared" si="12"/>
        <v>0</v>
      </c>
      <c r="T35" s="229"/>
      <c r="U35" s="206">
        <f>SUM(U5:U34)</f>
        <v>9</v>
      </c>
      <c r="V35" s="206">
        <f t="shared" si="12"/>
        <v>7</v>
      </c>
      <c r="W35" s="207"/>
    </row>
    <row r="36" spans="1:23" s="34" customFormat="1" x14ac:dyDescent="0.2">
      <c r="A36" s="86"/>
      <c r="B36" s="86"/>
      <c r="C36" s="86"/>
      <c r="D36" s="86"/>
      <c r="E36" s="86"/>
      <c r="F36" s="86"/>
      <c r="G36" s="38"/>
      <c r="H36" s="38"/>
      <c r="I36" s="38"/>
      <c r="J36" s="38"/>
      <c r="K36" s="38"/>
      <c r="L36" s="38"/>
      <c r="M36" s="226"/>
      <c r="N36" s="38"/>
      <c r="O36" s="38"/>
      <c r="P36" s="38"/>
      <c r="Q36" s="38"/>
      <c r="R36" s="38"/>
      <c r="S36" s="38"/>
      <c r="T36" s="226"/>
      <c r="U36" s="38"/>
      <c r="V36" s="38"/>
      <c r="W36" s="33"/>
    </row>
    <row r="37" spans="1:23" s="34" customFormat="1" ht="14.25" x14ac:dyDescent="0.2">
      <c r="A37" s="86" t="s">
        <v>118</v>
      </c>
      <c r="B37" s="86"/>
      <c r="C37" s="86"/>
      <c r="D37" s="86"/>
      <c r="E37" s="86"/>
      <c r="F37" s="86"/>
      <c r="G37" s="38">
        <v>924</v>
      </c>
      <c r="H37" s="38">
        <v>185</v>
      </c>
      <c r="I37" s="38">
        <v>9297</v>
      </c>
      <c r="J37" s="38">
        <v>2075</v>
      </c>
      <c r="K37" s="38">
        <f>G37+I37</f>
        <v>10221</v>
      </c>
      <c r="L37" s="38">
        <f>H37+J37</f>
        <v>2260</v>
      </c>
      <c r="M37" s="226"/>
      <c r="N37" s="38">
        <v>186</v>
      </c>
      <c r="O37" s="38">
        <v>185</v>
      </c>
      <c r="P37" s="38">
        <v>556</v>
      </c>
      <c r="Q37" s="38">
        <v>515</v>
      </c>
      <c r="R37" s="38">
        <f>N37+P37</f>
        <v>742</v>
      </c>
      <c r="S37" s="38">
        <f>O37+Q37</f>
        <v>700</v>
      </c>
      <c r="T37" s="226"/>
      <c r="U37" s="38">
        <v>1869</v>
      </c>
      <c r="V37" s="38">
        <v>1859</v>
      </c>
      <c r="W37" s="33"/>
    </row>
    <row r="38" spans="1:23" s="34" customFormat="1" ht="14.25" x14ac:dyDescent="0.2">
      <c r="A38" s="150" t="s">
        <v>95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26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26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94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26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26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96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26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26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1" t="s">
        <v>37</v>
      </c>
      <c r="B41" s="231"/>
      <c r="C41" s="231"/>
      <c r="D41" s="231"/>
      <c r="E41" s="231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</row>
    <row r="42" spans="1:23" s="34" customFormat="1" x14ac:dyDescent="0.2">
      <c r="A42" s="211" t="s">
        <v>67</v>
      </c>
      <c r="B42" s="231"/>
      <c r="C42" s="231"/>
      <c r="D42" s="231"/>
      <c r="E42" s="231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</row>
    <row r="43" spans="1:23" s="34" customFormat="1" x14ac:dyDescent="0.2">
      <c r="A43" s="211" t="s">
        <v>78</v>
      </c>
      <c r="B43" s="213"/>
      <c r="C43" s="213"/>
      <c r="D43" s="211"/>
      <c r="E43" s="211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</row>
    <row r="44" spans="1:23" s="34" customFormat="1" x14ac:dyDescent="0.2">
      <c r="A44" s="211" t="s">
        <v>39</v>
      </c>
      <c r="B44" s="211"/>
      <c r="C44" s="211"/>
      <c r="D44" s="211"/>
      <c r="E44" s="211"/>
    </row>
    <row r="45" spans="1:23" s="34" customFormat="1" x14ac:dyDescent="0.2">
      <c r="A45" s="213" t="s">
        <v>122</v>
      </c>
      <c r="B45" s="211"/>
      <c r="C45" s="211"/>
      <c r="D45" s="211"/>
      <c r="E45" s="211"/>
    </row>
    <row r="46" spans="1:23" s="34" customFormat="1" x14ac:dyDescent="0.2">
      <c r="A46" s="211" t="s">
        <v>113</v>
      </c>
      <c r="B46" s="211"/>
      <c r="C46" s="211"/>
      <c r="D46" s="211"/>
      <c r="E46" s="211"/>
    </row>
    <row r="47" spans="1:23" s="34" customFormat="1" x14ac:dyDescent="0.2">
      <c r="A47" s="156" t="s">
        <v>97</v>
      </c>
      <c r="B47" s="211"/>
      <c r="C47" s="211"/>
      <c r="D47" s="211"/>
      <c r="E47" s="211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pane xSplit="3270" ySplit="1275" topLeftCell="F5" activePane="bottomRight"/>
      <selection pane="topRight" activeCell="F1" sqref="F1"/>
      <selection pane="bottomLeft" activeCell="A5" sqref="A5"/>
      <selection pane="bottomRight" activeCell="F5" sqref="F5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100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5" t="s">
        <v>45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65"/>
      <c r="R2" s="245" t="s">
        <v>45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65"/>
      <c r="AD2" s="245" t="s">
        <v>45</v>
      </c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65"/>
      <c r="AP2" s="245" t="s">
        <v>45</v>
      </c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46</v>
      </c>
      <c r="H4" s="19" t="s">
        <v>20</v>
      </c>
      <c r="I4" s="19"/>
      <c r="J4" s="19" t="s">
        <v>18</v>
      </c>
      <c r="K4" s="19" t="s">
        <v>46</v>
      </c>
      <c r="L4" s="19" t="s">
        <v>20</v>
      </c>
      <c r="M4" s="19"/>
      <c r="N4" s="19" t="s">
        <v>18</v>
      </c>
      <c r="O4" s="19" t="s">
        <v>46</v>
      </c>
      <c r="P4" s="19" t="s">
        <v>20</v>
      </c>
      <c r="Q4" s="54"/>
      <c r="R4" s="19" t="s">
        <v>18</v>
      </c>
      <c r="S4" s="19" t="s">
        <v>46</v>
      </c>
      <c r="T4" s="19" t="s">
        <v>20</v>
      </c>
      <c r="U4" s="19"/>
      <c r="V4" s="19" t="s">
        <v>18</v>
      </c>
      <c r="W4" s="19" t="s">
        <v>46</v>
      </c>
      <c r="X4" s="19" t="s">
        <v>20</v>
      </c>
      <c r="Y4" s="19"/>
      <c r="Z4" s="19" t="s">
        <v>18</v>
      </c>
      <c r="AA4" s="19" t="s">
        <v>46</v>
      </c>
      <c r="AB4" s="19" t="s">
        <v>20</v>
      </c>
      <c r="AC4" s="35"/>
      <c r="AD4" s="19" t="s">
        <v>18</v>
      </c>
      <c r="AE4" s="19" t="s">
        <v>46</v>
      </c>
      <c r="AF4" s="19" t="s">
        <v>20</v>
      </c>
      <c r="AH4" s="19" t="s">
        <v>18</v>
      </c>
      <c r="AI4" s="19" t="s">
        <v>46</v>
      </c>
      <c r="AJ4" s="19" t="s">
        <v>20</v>
      </c>
      <c r="AK4" s="19"/>
      <c r="AL4" s="19" t="s">
        <v>18</v>
      </c>
      <c r="AM4" s="19" t="s">
        <v>46</v>
      </c>
      <c r="AN4" s="19" t="s">
        <v>20</v>
      </c>
      <c r="AO4" s="35"/>
      <c r="AP4" s="19" t="s">
        <v>18</v>
      </c>
      <c r="AQ4" s="19" t="s">
        <v>46</v>
      </c>
      <c r="AR4" s="19" t="s">
        <v>20</v>
      </c>
      <c r="AS4" s="18"/>
      <c r="AT4" s="19" t="s">
        <v>18</v>
      </c>
      <c r="AU4" s="19" t="s">
        <v>46</v>
      </c>
      <c r="AV4" s="19" t="s">
        <v>20</v>
      </c>
      <c r="AW4" s="53"/>
      <c r="AX4" s="19" t="s">
        <v>18</v>
      </c>
      <c r="AY4" s="19" t="s">
        <v>46</v>
      </c>
      <c r="AZ4" s="19" t="s">
        <v>20</v>
      </c>
      <c r="BB4" s="69" t="s">
        <v>18</v>
      </c>
      <c r="BC4" s="69" t="s">
        <v>46</v>
      </c>
      <c r="BD4" s="69" t="s">
        <v>20</v>
      </c>
      <c r="BE4" s="69"/>
      <c r="BF4" s="69" t="s">
        <v>18</v>
      </c>
      <c r="BG4" s="69" t="s">
        <v>46</v>
      </c>
      <c r="BH4" s="69" t="s">
        <v>20</v>
      </c>
      <c r="BI4" s="69"/>
      <c r="BJ4" s="140" t="s">
        <v>18</v>
      </c>
      <c r="BK4" s="140" t="s">
        <v>46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72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72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72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72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72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72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72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72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72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72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72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72</v>
      </c>
      <c r="D16" s="6">
        <f t="shared" si="2"/>
        <v>40416</v>
      </c>
      <c r="F16" s="12" t="s">
        <v>47</v>
      </c>
      <c r="G16" s="12" t="s">
        <v>47</v>
      </c>
      <c r="H16" s="12" t="s">
        <v>47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72</v>
      </c>
      <c r="D17" s="6">
        <f t="shared" si="2"/>
        <v>40423</v>
      </c>
      <c r="F17" s="12" t="s">
        <v>47</v>
      </c>
      <c r="G17" s="12" t="s">
        <v>47</v>
      </c>
      <c r="H17" s="12" t="s">
        <v>47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43" t="s">
        <v>66</v>
      </c>
      <c r="AY17" s="243"/>
      <c r="AZ17" s="243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72</v>
      </c>
      <c r="D18" s="6">
        <f t="shared" si="2"/>
        <v>40430</v>
      </c>
      <c r="F18" s="12" t="s">
        <v>47</v>
      </c>
      <c r="G18" s="12" t="s">
        <v>47</v>
      </c>
      <c r="H18" s="12" t="s">
        <v>47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43" t="s">
        <v>63</v>
      </c>
      <c r="AY18" s="243"/>
      <c r="AZ18" s="243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72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43" t="s">
        <v>64</v>
      </c>
      <c r="AY19" s="243"/>
      <c r="AZ19" s="243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72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4" t="s">
        <v>65</v>
      </c>
      <c r="AY20" s="244"/>
      <c r="AZ20" s="244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72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72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48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114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6">
        <v>2015</v>
      </c>
      <c r="AX2" s="246"/>
      <c r="AY2" s="246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6">
        <v>2018</v>
      </c>
      <c r="BJ2" s="246"/>
      <c r="BK2" s="246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72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72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39">
        <v>48</v>
      </c>
      <c r="BJ5" s="39"/>
      <c r="BK5" s="39">
        <v>37</v>
      </c>
    </row>
    <row r="6" spans="1:63" x14ac:dyDescent="0.2">
      <c r="A6" s="23">
        <f t="shared" si="0"/>
        <v>36</v>
      </c>
      <c r="B6" s="49">
        <f t="shared" si="1"/>
        <v>40424</v>
      </c>
      <c r="C6" s="62" t="s">
        <v>72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>
        <v>116</v>
      </c>
      <c r="BJ6" s="39"/>
      <c r="BK6" s="39">
        <v>86</v>
      </c>
    </row>
    <row r="7" spans="1:63" x14ac:dyDescent="0.2">
      <c r="A7" s="23">
        <f t="shared" si="0"/>
        <v>37</v>
      </c>
      <c r="B7" s="49">
        <f t="shared" si="1"/>
        <v>40431</v>
      </c>
      <c r="C7" s="62" t="s">
        <v>72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>
        <v>169</v>
      </c>
      <c r="BJ7" s="39"/>
      <c r="BK7" s="39">
        <v>101</v>
      </c>
    </row>
    <row r="8" spans="1:63" x14ac:dyDescent="0.2">
      <c r="A8" s="23">
        <f t="shared" si="0"/>
        <v>38</v>
      </c>
      <c r="B8" s="49">
        <f t="shared" si="1"/>
        <v>40438</v>
      </c>
      <c r="C8" s="62" t="s">
        <v>72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>
        <v>339</v>
      </c>
      <c r="BJ8" s="39"/>
      <c r="BK8" s="39">
        <v>128</v>
      </c>
    </row>
    <row r="9" spans="1:63" x14ac:dyDescent="0.2">
      <c r="A9" s="23">
        <f t="shared" si="0"/>
        <v>39</v>
      </c>
      <c r="B9" s="49">
        <f t="shared" si="1"/>
        <v>40445</v>
      </c>
      <c r="C9" s="62" t="s">
        <v>72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>
        <v>855</v>
      </c>
      <c r="BJ9" s="39">
        <v>2</v>
      </c>
      <c r="BK9" s="39">
        <v>214</v>
      </c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72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>
        <v>1065</v>
      </c>
      <c r="BJ10" s="39">
        <v>7</v>
      </c>
      <c r="BK10" s="39">
        <v>388</v>
      </c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72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>
        <v>1248</v>
      </c>
      <c r="BJ11" s="39">
        <v>35</v>
      </c>
      <c r="BK11" s="39">
        <v>456</v>
      </c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72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>
        <v>1387</v>
      </c>
      <c r="BJ12" s="39">
        <v>46</v>
      </c>
      <c r="BK12" s="39">
        <v>461</v>
      </c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72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>
        <v>1490</v>
      </c>
      <c r="BJ13" s="39">
        <v>55</v>
      </c>
      <c r="BK13" s="39">
        <v>467</v>
      </c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72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>
        <v>1527</v>
      </c>
      <c r="BJ14" s="39">
        <v>66</v>
      </c>
      <c r="BK14" s="39">
        <v>525</v>
      </c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72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>
        <v>1561</v>
      </c>
      <c r="BJ15" s="40">
        <v>70</v>
      </c>
      <c r="BK15" s="40">
        <v>530</v>
      </c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72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74</v>
      </c>
      <c r="BB16" s="67"/>
      <c r="BC16" s="67"/>
      <c r="BE16" s="16"/>
      <c r="BF16" s="16"/>
      <c r="BG16" s="16"/>
      <c r="BH16" s="16"/>
      <c r="BI16" s="40">
        <v>1570</v>
      </c>
      <c r="BJ16" s="40">
        <v>71</v>
      </c>
      <c r="BK16" s="40">
        <v>532</v>
      </c>
    </row>
    <row r="17" spans="1:63" ht="13.5" thickBot="1" x14ac:dyDescent="0.25">
      <c r="A17" s="23">
        <f t="shared" si="0"/>
        <v>47</v>
      </c>
      <c r="B17" s="49">
        <f t="shared" si="1"/>
        <v>40501</v>
      </c>
      <c r="C17" s="62" t="s">
        <v>72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75</v>
      </c>
      <c r="BB17" s="67"/>
      <c r="BC17" s="67"/>
      <c r="BE17" s="22"/>
      <c r="BF17" s="22"/>
      <c r="BG17" s="22"/>
      <c r="BH17" s="22"/>
      <c r="BI17" s="103">
        <v>1574</v>
      </c>
      <c r="BJ17" s="103">
        <v>71</v>
      </c>
      <c r="BK17" s="103">
        <v>532</v>
      </c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76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48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73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5" spans="1:63" x14ac:dyDescent="0.2">
      <c r="A25" s="88"/>
    </row>
    <row r="26" spans="1:63" x14ac:dyDescent="0.2">
      <c r="A26" s="90"/>
      <c r="B26" s="45"/>
      <c r="C26" s="45"/>
      <c r="D26" s="45"/>
    </row>
    <row r="27" spans="1:63" x14ac:dyDescent="0.2">
      <c r="A27" s="88"/>
      <c r="B27" s="49"/>
      <c r="C27" s="88"/>
      <c r="D27" s="49"/>
      <c r="F27" s="39"/>
      <c r="G27" s="39"/>
    </row>
    <row r="28" spans="1:63" x14ac:dyDescent="0.2">
      <c r="A28" s="88"/>
      <c r="B28" s="49"/>
      <c r="C28" s="88"/>
      <c r="D28" s="49"/>
      <c r="F28" s="39"/>
      <c r="G28" s="39"/>
    </row>
    <row r="29" spans="1:63" x14ac:dyDescent="0.2">
      <c r="A29" s="88"/>
      <c r="B29" s="49"/>
      <c r="C29" s="88"/>
      <c r="D29" s="49"/>
      <c r="F29" s="39"/>
      <c r="G29" s="39"/>
    </row>
    <row r="30" spans="1:63" x14ac:dyDescent="0.2">
      <c r="A30" s="88"/>
      <c r="B30" s="49"/>
      <c r="C30" s="88"/>
      <c r="D30" s="49"/>
      <c r="E30" s="39"/>
      <c r="F30" s="39"/>
      <c r="G30" s="39"/>
    </row>
    <row r="31" spans="1:63" x14ac:dyDescent="0.2">
      <c r="A31" s="88"/>
      <c r="B31" s="49"/>
      <c r="C31" s="88"/>
      <c r="D31" s="49"/>
      <c r="E31" s="39"/>
      <c r="F31" s="39"/>
      <c r="G31" s="39"/>
    </row>
    <row r="32" spans="1:63" x14ac:dyDescent="0.2">
      <c r="A32" s="88"/>
      <c r="B32" s="49"/>
      <c r="C32" s="88"/>
      <c r="D32" s="49"/>
      <c r="E32" s="39"/>
      <c r="F32" s="39"/>
      <c r="G32" s="39"/>
    </row>
    <row r="33" spans="1:7" x14ac:dyDescent="0.2">
      <c r="A33" s="88"/>
      <c r="B33" s="49"/>
      <c r="C33" s="88"/>
      <c r="D33" s="49"/>
      <c r="E33" s="39"/>
      <c r="F33" s="39"/>
      <c r="G33" s="39"/>
    </row>
    <row r="34" spans="1:7" x14ac:dyDescent="0.2">
      <c r="A34" s="88"/>
      <c r="B34" s="49"/>
      <c r="C34" s="88"/>
      <c r="D34" s="49"/>
      <c r="E34" s="39"/>
      <c r="F34" s="39"/>
      <c r="G34" s="39"/>
    </row>
    <row r="35" spans="1:7" x14ac:dyDescent="0.2">
      <c r="A35" s="88"/>
      <c r="B35" s="49"/>
      <c r="C35" s="88"/>
      <c r="D35" s="49"/>
      <c r="E35" s="39"/>
      <c r="F35" s="39"/>
      <c r="G35" s="39"/>
    </row>
    <row r="36" spans="1:7" x14ac:dyDescent="0.2">
      <c r="A36" s="88"/>
      <c r="B36" s="49"/>
      <c r="C36" s="88"/>
      <c r="D36" s="49"/>
      <c r="E36" s="39"/>
      <c r="F36" s="39"/>
      <c r="G36" s="39"/>
    </row>
    <row r="37" spans="1:7" x14ac:dyDescent="0.2">
      <c r="A37" s="88"/>
      <c r="B37" s="49"/>
      <c r="C37" s="88"/>
      <c r="D37" s="49"/>
      <c r="E37" s="39"/>
      <c r="F37" s="14"/>
      <c r="G37" s="39"/>
    </row>
    <row r="38" spans="1:7" x14ac:dyDescent="0.2">
      <c r="A38" s="88"/>
      <c r="B38" s="49"/>
      <c r="C38" s="88"/>
      <c r="D38" s="49"/>
      <c r="E38" s="39"/>
      <c r="G38" s="39"/>
    </row>
    <row r="39" spans="1:7" x14ac:dyDescent="0.2">
      <c r="A39" s="88"/>
      <c r="B39" s="49"/>
      <c r="C39" s="88"/>
      <c r="D39" s="49"/>
      <c r="E39" s="39"/>
      <c r="G39" s="14"/>
    </row>
    <row r="40" spans="1:7" x14ac:dyDescent="0.2">
      <c r="A40" s="88"/>
      <c r="B40" s="49"/>
      <c r="C40" s="88"/>
      <c r="D40" s="49"/>
      <c r="E40" s="14"/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80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53" t="s">
        <v>69</v>
      </c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123"/>
      <c r="Q2" s="253" t="s">
        <v>69</v>
      </c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124"/>
      <c r="AC2" s="253" t="s">
        <v>69</v>
      </c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121"/>
      <c r="AO2" s="254" t="s">
        <v>69</v>
      </c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72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49</v>
      </c>
      <c r="AT5" s="1"/>
      <c r="AU5" s="1"/>
      <c r="AV5" s="109"/>
      <c r="AW5" s="39" t="s">
        <v>49</v>
      </c>
      <c r="AX5" s="7"/>
      <c r="AY5" s="7"/>
      <c r="BA5" s="39" t="s">
        <v>49</v>
      </c>
      <c r="BB5" s="7"/>
      <c r="BC5" s="7"/>
      <c r="BD5" s="111"/>
      <c r="BE5" s="39" t="s">
        <v>49</v>
      </c>
      <c r="BG5" s="130"/>
      <c r="BH5" s="4"/>
      <c r="BI5" s="39" t="s">
        <v>49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72</v>
      </c>
      <c r="D6" s="6">
        <f t="shared" ref="D6:D18" si="2">D5+7</f>
        <v>40423</v>
      </c>
      <c r="E6" s="7" t="s">
        <v>49</v>
      </c>
      <c r="I6" s="7" t="s">
        <v>49</v>
      </c>
      <c r="J6" s="7"/>
      <c r="K6" s="7"/>
      <c r="M6" s="7" t="s">
        <v>49</v>
      </c>
      <c r="N6" s="7"/>
      <c r="O6" s="7"/>
      <c r="Q6" s="7" t="s">
        <v>49</v>
      </c>
      <c r="R6" s="7"/>
      <c r="S6" s="7"/>
      <c r="U6" s="7" t="s">
        <v>49</v>
      </c>
      <c r="V6" s="7"/>
      <c r="W6" s="7"/>
      <c r="Y6" s="7"/>
      <c r="AC6" s="7" t="s">
        <v>49</v>
      </c>
      <c r="AG6" s="1" t="s">
        <v>49</v>
      </c>
      <c r="AH6" s="1"/>
      <c r="AK6" s="1" t="s">
        <v>49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72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72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72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72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72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68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88</v>
      </c>
      <c r="BF11" s="1">
        <v>0</v>
      </c>
      <c r="BG11" s="132">
        <v>4</v>
      </c>
      <c r="BH11" s="4"/>
      <c r="BI11" s="128" t="s">
        <v>99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72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50</v>
      </c>
      <c r="AL12" s="7">
        <v>24</v>
      </c>
      <c r="AM12" s="7">
        <v>19</v>
      </c>
      <c r="AN12" s="7"/>
      <c r="AO12" s="46" t="s">
        <v>54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87</v>
      </c>
      <c r="AX12" s="7"/>
      <c r="AY12" s="7"/>
      <c r="BA12" s="46" t="s">
        <v>86</v>
      </c>
      <c r="BB12" s="7"/>
      <c r="BC12" s="7"/>
      <c r="BD12" s="111"/>
      <c r="BE12" s="247" t="s">
        <v>81</v>
      </c>
      <c r="BF12" s="248"/>
      <c r="BG12" s="249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72</v>
      </c>
      <c r="D13" s="6">
        <f t="shared" si="2"/>
        <v>40472</v>
      </c>
      <c r="E13" s="7" t="s">
        <v>51</v>
      </c>
      <c r="F13" s="12" t="s">
        <v>52</v>
      </c>
      <c r="G13" s="12" t="s">
        <v>52</v>
      </c>
      <c r="I13" s="7" t="s">
        <v>51</v>
      </c>
      <c r="J13" s="12" t="s">
        <v>52</v>
      </c>
      <c r="K13" s="12" t="s">
        <v>52</v>
      </c>
      <c r="M13" s="7" t="s">
        <v>51</v>
      </c>
      <c r="N13" s="12" t="s">
        <v>52</v>
      </c>
      <c r="O13" s="12" t="s">
        <v>52</v>
      </c>
      <c r="Q13" s="7" t="s">
        <v>51</v>
      </c>
      <c r="R13" s="12" t="s">
        <v>52</v>
      </c>
      <c r="S13" s="12" t="s">
        <v>52</v>
      </c>
      <c r="U13" s="7" t="s">
        <v>51</v>
      </c>
      <c r="V13" s="12" t="s">
        <v>52</v>
      </c>
      <c r="W13" s="12" t="s">
        <v>52</v>
      </c>
      <c r="Y13" s="7" t="s">
        <v>51</v>
      </c>
      <c r="Z13" s="12" t="s">
        <v>52</v>
      </c>
      <c r="AA13" s="12" t="s">
        <v>52</v>
      </c>
      <c r="AC13" s="7" t="s">
        <v>51</v>
      </c>
      <c r="AD13" s="12" t="s">
        <v>52</v>
      </c>
      <c r="AE13" s="12" t="s">
        <v>52</v>
      </c>
      <c r="AG13" s="1" t="s">
        <v>51</v>
      </c>
      <c r="AH13" s="2" t="s">
        <v>52</v>
      </c>
      <c r="AI13" s="12" t="s">
        <v>52</v>
      </c>
      <c r="AK13" s="23" t="s">
        <v>51</v>
      </c>
      <c r="AL13" s="58" t="s">
        <v>52</v>
      </c>
      <c r="AM13" s="58" t="s">
        <v>52</v>
      </c>
      <c r="AN13" s="7"/>
      <c r="AO13" s="39" t="s">
        <v>55</v>
      </c>
      <c r="AP13" s="58" t="s">
        <v>52</v>
      </c>
      <c r="AQ13" s="58" t="s">
        <v>52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55</v>
      </c>
      <c r="AX13" s="7"/>
      <c r="AY13" s="7"/>
      <c r="BA13" s="39" t="s">
        <v>51</v>
      </c>
      <c r="BB13" s="7"/>
      <c r="BC13" s="7"/>
      <c r="BD13" s="111"/>
      <c r="BE13" s="250"/>
      <c r="BF13" s="250"/>
      <c r="BG13" s="251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72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72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72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72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72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72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72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72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91</v>
      </c>
      <c r="AT21" s="7">
        <v>3267</v>
      </c>
      <c r="AU21" s="1">
        <v>1653</v>
      </c>
      <c r="AV21" s="109"/>
      <c r="AW21" s="46" t="s">
        <v>90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72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89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72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85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72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72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72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72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72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72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72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72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72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72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72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72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57</v>
      </c>
      <c r="AV35" s="114"/>
      <c r="AW35" s="20" t="s">
        <v>57</v>
      </c>
      <c r="BA35" s="20" t="s">
        <v>57</v>
      </c>
      <c r="BD35" s="114"/>
      <c r="BE35" s="20" t="s">
        <v>82</v>
      </c>
    </row>
    <row r="36" spans="1:61" ht="13.15" customHeight="1" x14ac:dyDescent="0.2">
      <c r="U36" s="7"/>
      <c r="V36" s="7"/>
      <c r="AK36" s="252" t="s">
        <v>53</v>
      </c>
      <c r="AL36" s="252"/>
      <c r="AS36" s="20" t="s">
        <v>58</v>
      </c>
      <c r="AV36" s="114"/>
      <c r="AW36" s="20" t="s">
        <v>58</v>
      </c>
      <c r="BA36" s="20" t="s">
        <v>58</v>
      </c>
      <c r="BD36" s="114"/>
      <c r="BE36" s="20" t="s">
        <v>83</v>
      </c>
    </row>
    <row r="37" spans="1:61" x14ac:dyDescent="0.2">
      <c r="AK37" s="252"/>
      <c r="AL37" s="252"/>
      <c r="AV37" s="114"/>
      <c r="BD37" s="114"/>
    </row>
    <row r="38" spans="1:61" x14ac:dyDescent="0.2">
      <c r="A38" s="9" t="s">
        <v>48</v>
      </c>
      <c r="AK38" s="252"/>
      <c r="AL38" s="252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2019-10-31T21:48:21Z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